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23955" windowHeight="10545"/>
  </bookViews>
  <sheets>
    <sheet name="2013-2014" sheetId="1" r:id="rId1"/>
    <sheet name="Sheet2" sheetId="2" r:id="rId2"/>
    <sheet name="Sheet3" sheetId="3" r:id="rId3"/>
  </sheets>
  <definedNames>
    <definedName name="_xlnm.Print_Area" localSheetId="0">'2013-2014'!$A$1:$AB$127</definedName>
  </definedNames>
  <calcPr calcId="145621"/>
</workbook>
</file>

<file path=xl/calcChain.xml><?xml version="1.0" encoding="utf-8"?>
<calcChain xmlns="http://schemas.openxmlformats.org/spreadsheetml/2006/main">
  <c r="D57" i="1" l="1"/>
  <c r="D58" i="1" s="1"/>
  <c r="D59" i="1" s="1"/>
  <c r="D60" i="1" s="1"/>
  <c r="AA115" i="1" l="1"/>
  <c r="AA103" i="1"/>
  <c r="AA96" i="1"/>
  <c r="AA88" i="1"/>
  <c r="AA77" i="1"/>
  <c r="AA67" i="1"/>
  <c r="AA60" i="1"/>
  <c r="AA51" i="1"/>
  <c r="AA41" i="1"/>
  <c r="AA34" i="1"/>
  <c r="AA28" i="1"/>
  <c r="AA19" i="1"/>
  <c r="E116" i="1"/>
  <c r="F116" i="1"/>
  <c r="G116" i="1"/>
  <c r="H116" i="1"/>
  <c r="I116" i="1"/>
  <c r="J116" i="1"/>
  <c r="S116" i="1"/>
  <c r="S127" i="1" s="1"/>
  <c r="R116" i="1"/>
  <c r="R127" i="1" s="1"/>
  <c r="Q116" i="1"/>
  <c r="Q127" i="1" s="1"/>
  <c r="I115" i="1"/>
  <c r="J115" i="1" s="1"/>
  <c r="H115" i="1"/>
  <c r="I114" i="1"/>
  <c r="J114" i="1" s="1"/>
  <c r="H114" i="1"/>
  <c r="I113" i="1"/>
  <c r="J113" i="1" s="1"/>
  <c r="H113" i="1"/>
  <c r="I112" i="1"/>
  <c r="J112" i="1" s="1"/>
  <c r="H112" i="1"/>
  <c r="D113" i="1"/>
  <c r="D114" i="1" s="1"/>
  <c r="D115" i="1" s="1"/>
  <c r="D112" i="1"/>
  <c r="I110" i="1"/>
  <c r="H110" i="1"/>
  <c r="I97" i="1"/>
  <c r="I96" i="1"/>
  <c r="J96" i="1" s="1"/>
  <c r="H96" i="1"/>
  <c r="I95" i="1"/>
  <c r="J95" i="1" s="1"/>
  <c r="H95" i="1"/>
  <c r="I94" i="1"/>
  <c r="J94" i="1" s="1"/>
  <c r="H94" i="1"/>
  <c r="I89" i="1"/>
  <c r="H89" i="1"/>
  <c r="I88" i="1"/>
  <c r="J88" i="1" s="1"/>
  <c r="H88" i="1"/>
  <c r="I87" i="1"/>
  <c r="J87" i="1" s="1"/>
  <c r="H87" i="1"/>
  <c r="I86" i="1"/>
  <c r="J86" i="1" s="1"/>
  <c r="H86" i="1"/>
  <c r="I85" i="1"/>
  <c r="J85" i="1" s="1"/>
  <c r="H85" i="1"/>
  <c r="I84" i="1"/>
  <c r="J84" i="1" s="1"/>
  <c r="H84" i="1"/>
  <c r="I83" i="1"/>
  <c r="J83" i="1" s="1"/>
  <c r="H83" i="1"/>
  <c r="I78" i="1"/>
  <c r="H78" i="1"/>
  <c r="I77" i="1"/>
  <c r="J77" i="1" s="1"/>
  <c r="H77" i="1"/>
  <c r="I68" i="1"/>
  <c r="J68" i="1" s="1"/>
  <c r="H68" i="1"/>
  <c r="I52" i="1"/>
  <c r="J52" i="1" s="1"/>
  <c r="I51" i="1"/>
  <c r="J51" i="1" s="1"/>
  <c r="H51" i="1"/>
  <c r="I50" i="1"/>
  <c r="J50" i="1" s="1"/>
  <c r="H50" i="1"/>
  <c r="I49" i="1"/>
  <c r="J49" i="1" s="1"/>
  <c r="H49" i="1"/>
  <c r="I48" i="1"/>
  <c r="J48" i="1" s="1"/>
  <c r="H48" i="1"/>
  <c r="I42" i="1"/>
  <c r="I41" i="1"/>
  <c r="J41" i="1" s="1"/>
  <c r="H41" i="1"/>
  <c r="I35" i="1"/>
  <c r="I20" i="1"/>
  <c r="I29" i="1"/>
  <c r="J29" i="1" s="1"/>
  <c r="I28" i="1"/>
  <c r="J28" i="1" s="1"/>
  <c r="H28" i="1"/>
  <c r="I27" i="1"/>
  <c r="J27" i="1" s="1"/>
  <c r="H27" i="1"/>
  <c r="I26" i="1"/>
  <c r="J26" i="1" s="1"/>
  <c r="H26" i="1"/>
  <c r="I25" i="1"/>
  <c r="J25" i="1" s="1"/>
  <c r="H25" i="1"/>
  <c r="I19" i="1"/>
  <c r="J19" i="1" s="1"/>
  <c r="H19" i="1"/>
  <c r="I18" i="1"/>
  <c r="J18" i="1" s="1"/>
  <c r="H18" i="1"/>
  <c r="AA116" i="1" l="1"/>
  <c r="H111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3" i="1"/>
  <c r="H92" i="1"/>
  <c r="H91" i="1"/>
  <c r="H90" i="1"/>
  <c r="H82" i="1"/>
  <c r="H81" i="1"/>
  <c r="H80" i="1"/>
  <c r="H79" i="1"/>
  <c r="H76" i="1"/>
  <c r="H75" i="1"/>
  <c r="H74" i="1"/>
  <c r="H73" i="1"/>
  <c r="H72" i="1"/>
  <c r="H71" i="1"/>
  <c r="H70" i="1"/>
  <c r="H69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47" i="1"/>
  <c r="H46" i="1"/>
  <c r="H45" i="1"/>
  <c r="H44" i="1"/>
  <c r="H43" i="1"/>
  <c r="H42" i="1"/>
  <c r="H40" i="1"/>
  <c r="H39" i="1"/>
  <c r="H38" i="1"/>
  <c r="H37" i="1"/>
  <c r="H36" i="1"/>
  <c r="H35" i="1"/>
  <c r="H34" i="1"/>
  <c r="H33" i="1"/>
  <c r="H32" i="1"/>
  <c r="H31" i="1"/>
  <c r="H30" i="1"/>
  <c r="H29" i="1"/>
  <c r="H24" i="1"/>
  <c r="H23" i="1"/>
  <c r="H22" i="1"/>
  <c r="H21" i="1"/>
  <c r="H20" i="1"/>
  <c r="H17" i="1"/>
  <c r="H16" i="1"/>
  <c r="H15" i="1"/>
  <c r="H14" i="1"/>
  <c r="H13" i="1"/>
  <c r="I111" i="1"/>
  <c r="J111" i="1" s="1"/>
  <c r="J110" i="1"/>
  <c r="I109" i="1"/>
  <c r="J109" i="1" s="1"/>
  <c r="I108" i="1"/>
  <c r="J108" i="1" s="1"/>
  <c r="I107" i="1"/>
  <c r="J107" i="1" s="1"/>
  <c r="I106" i="1"/>
  <c r="J106" i="1" s="1"/>
  <c r="I105" i="1"/>
  <c r="I104" i="1"/>
  <c r="J104" i="1" s="1"/>
  <c r="I103" i="1"/>
  <c r="J103" i="1" s="1"/>
  <c r="I102" i="1"/>
  <c r="J102" i="1" s="1"/>
  <c r="I101" i="1"/>
  <c r="J101" i="1" s="1"/>
  <c r="I100" i="1"/>
  <c r="J100" i="1" s="1"/>
  <c r="I99" i="1"/>
  <c r="J99" i="1" s="1"/>
  <c r="I98" i="1"/>
  <c r="J98" i="1" s="1"/>
  <c r="J97" i="1"/>
  <c r="I93" i="1"/>
  <c r="J93" i="1" s="1"/>
  <c r="I92" i="1"/>
  <c r="J92" i="1" s="1"/>
  <c r="I91" i="1"/>
  <c r="J91" i="1" s="1"/>
  <c r="I90" i="1"/>
  <c r="J90" i="1" s="1"/>
  <c r="J89" i="1"/>
  <c r="I82" i="1"/>
  <c r="J82" i="1" s="1"/>
  <c r="I81" i="1"/>
  <c r="J81" i="1" s="1"/>
  <c r="I80" i="1"/>
  <c r="J80" i="1" s="1"/>
  <c r="I79" i="1"/>
  <c r="J79" i="1" s="1"/>
  <c r="J78" i="1"/>
  <c r="I76" i="1"/>
  <c r="J76" i="1" s="1"/>
  <c r="I75" i="1"/>
  <c r="J75" i="1" s="1"/>
  <c r="I74" i="1"/>
  <c r="J74" i="1" s="1"/>
  <c r="I73" i="1"/>
  <c r="J73" i="1" s="1"/>
  <c r="I72" i="1"/>
  <c r="J72" i="1" s="1"/>
  <c r="I71" i="1"/>
  <c r="J71" i="1" s="1"/>
  <c r="I70" i="1"/>
  <c r="J70" i="1" s="1"/>
  <c r="I69" i="1"/>
  <c r="J69" i="1" s="1"/>
  <c r="I67" i="1"/>
  <c r="J67" i="1" s="1"/>
  <c r="I66" i="1"/>
  <c r="J66" i="1" s="1"/>
  <c r="I65" i="1"/>
  <c r="J65" i="1" s="1"/>
  <c r="I64" i="1"/>
  <c r="J64" i="1" s="1"/>
  <c r="I63" i="1"/>
  <c r="J63" i="1" s="1"/>
  <c r="I62" i="1"/>
  <c r="J62" i="1" s="1"/>
  <c r="I61" i="1"/>
  <c r="J61" i="1" s="1"/>
  <c r="I60" i="1"/>
  <c r="J60" i="1" s="1"/>
  <c r="I59" i="1"/>
  <c r="J59" i="1" s="1"/>
  <c r="I58" i="1"/>
  <c r="J58" i="1" s="1"/>
  <c r="I57" i="1"/>
  <c r="J57" i="1" s="1"/>
  <c r="I56" i="1"/>
  <c r="J56" i="1" s="1"/>
  <c r="I55" i="1"/>
  <c r="J55" i="1" s="1"/>
  <c r="I54" i="1"/>
  <c r="J54" i="1" s="1"/>
  <c r="I53" i="1"/>
  <c r="J53" i="1" s="1"/>
  <c r="I47" i="1"/>
  <c r="J47" i="1" s="1"/>
  <c r="I46" i="1"/>
  <c r="J46" i="1" s="1"/>
  <c r="I45" i="1"/>
  <c r="J45" i="1" s="1"/>
  <c r="I44" i="1"/>
  <c r="J44" i="1" s="1"/>
  <c r="I43" i="1"/>
  <c r="J43" i="1" s="1"/>
  <c r="J42" i="1"/>
  <c r="I40" i="1"/>
  <c r="J40" i="1" s="1"/>
  <c r="I39" i="1"/>
  <c r="J39" i="1" s="1"/>
  <c r="I38" i="1"/>
  <c r="J38" i="1" s="1"/>
  <c r="I37" i="1"/>
  <c r="J37" i="1" s="1"/>
  <c r="I36" i="1"/>
  <c r="J36" i="1" s="1"/>
  <c r="J35" i="1"/>
  <c r="I34" i="1"/>
  <c r="J34" i="1" s="1"/>
  <c r="I33" i="1"/>
  <c r="J33" i="1" s="1"/>
  <c r="I32" i="1"/>
  <c r="J32" i="1" s="1"/>
  <c r="I31" i="1"/>
  <c r="J31" i="1" s="1"/>
  <c r="I30" i="1"/>
  <c r="J30" i="1" s="1"/>
  <c r="I24" i="1"/>
  <c r="J24" i="1" s="1"/>
  <c r="I23" i="1"/>
  <c r="J23" i="1" s="1"/>
  <c r="I22" i="1"/>
  <c r="J22" i="1" s="1"/>
  <c r="I21" i="1"/>
  <c r="J21" i="1" s="1"/>
  <c r="J20" i="1"/>
  <c r="I17" i="1"/>
  <c r="J17" i="1" s="1"/>
  <c r="I16" i="1"/>
  <c r="J16" i="1" s="1"/>
  <c r="I15" i="1"/>
  <c r="J15" i="1" s="1"/>
  <c r="I14" i="1"/>
  <c r="J14" i="1" s="1"/>
  <c r="J105" i="1"/>
  <c r="Y116" i="1"/>
  <c r="X116" i="1"/>
  <c r="W116" i="1"/>
  <c r="K116" i="1"/>
  <c r="D98" i="1"/>
  <c r="D99" i="1" s="1"/>
  <c r="D100" i="1" s="1"/>
  <c r="D101" i="1" s="1"/>
  <c r="D102" i="1" s="1"/>
  <c r="D103" i="1" s="1"/>
  <c r="D13" i="1"/>
  <c r="D14" i="1" s="1"/>
  <c r="D15" i="1" s="1"/>
  <c r="D16" i="1" s="1"/>
  <c r="D17" i="1" s="1"/>
  <c r="H12" i="1"/>
  <c r="I12" i="1"/>
  <c r="D104" i="1" l="1"/>
  <c r="D105" i="1" s="1"/>
  <c r="D106" i="1" s="1"/>
  <c r="D107" i="1" s="1"/>
  <c r="D108" i="1" s="1"/>
  <c r="D109" i="1" s="1"/>
  <c r="D110" i="1" s="1"/>
  <c r="D111" i="1" s="1"/>
  <c r="D20" i="1"/>
  <c r="D21" i="1" s="1"/>
  <c r="D22" i="1" s="1"/>
  <c r="D23" i="1" s="1"/>
  <c r="D24" i="1" s="1"/>
  <c r="C122" i="1"/>
  <c r="G127" i="1"/>
  <c r="D29" i="1" l="1"/>
  <c r="D30" i="1" s="1"/>
  <c r="D31" i="1" s="1"/>
  <c r="D32" i="1" s="1"/>
  <c r="D33" i="1" s="1"/>
  <c r="D34" i="1" s="1"/>
  <c r="D35" i="1" l="1"/>
  <c r="D36" i="1" s="1"/>
  <c r="D37" i="1" s="1"/>
  <c r="D38" i="1" s="1"/>
  <c r="D39" i="1" s="1"/>
  <c r="D40" i="1" s="1"/>
  <c r="D42" i="1" s="1"/>
  <c r="D43" i="1" s="1"/>
  <c r="D44" i="1" s="1"/>
  <c r="D45" i="1" s="1"/>
  <c r="D46" i="1" s="1"/>
  <c r="D47" i="1" s="1"/>
  <c r="D52" i="1" l="1"/>
  <c r="D53" i="1" s="1"/>
  <c r="D54" i="1" s="1"/>
  <c r="D55" i="1" s="1"/>
  <c r="D56" i="1" s="1"/>
  <c r="D61" i="1" s="1"/>
  <c r="D62" i="1" s="1"/>
  <c r="D63" i="1" s="1"/>
  <c r="D64" i="1" s="1"/>
  <c r="D48" i="1"/>
  <c r="D49" i="1" s="1"/>
  <c r="D50" i="1" s="1"/>
  <c r="D51" i="1" s="1"/>
  <c r="D65" i="1" l="1"/>
  <c r="D66" i="1" s="1"/>
  <c r="D67" i="1" s="1"/>
  <c r="D68" i="1" s="1"/>
  <c r="D69" i="1" s="1"/>
  <c r="D70" i="1" s="1"/>
  <c r="D71" i="1" s="1"/>
  <c r="W127" i="1"/>
  <c r="D76" i="1" l="1"/>
  <c r="D72" i="1"/>
  <c r="D73" i="1" s="1"/>
  <c r="D74" i="1" s="1"/>
  <c r="D75" i="1" s="1"/>
  <c r="D78" i="1" l="1"/>
  <c r="D79" i="1" s="1"/>
  <c r="D80" i="1" s="1"/>
  <c r="D81" i="1" s="1"/>
  <c r="D77" i="1"/>
  <c r="H127" i="1"/>
  <c r="C4" i="1"/>
  <c r="Y127" i="1"/>
  <c r="X127" i="1"/>
  <c r="K127" i="1"/>
  <c r="F127" i="1"/>
  <c r="I13" i="1"/>
  <c r="J13" i="1" s="1"/>
  <c r="D82" i="1" l="1"/>
  <c r="D83" i="1" s="1"/>
  <c r="D84" i="1" s="1"/>
  <c r="D85" i="1" s="1"/>
  <c r="D86" i="1" s="1"/>
  <c r="D87" i="1" s="1"/>
  <c r="D88" i="1" s="1"/>
  <c r="I127" i="1"/>
  <c r="E127" i="1"/>
  <c r="C123" i="1"/>
  <c r="D123" i="1" s="1"/>
  <c r="Z127" i="1"/>
  <c r="J12" i="1"/>
  <c r="D89" i="1" l="1"/>
  <c r="D90" i="1" s="1"/>
  <c r="D91" i="1" s="1"/>
  <c r="D92" i="1" s="1"/>
  <c r="D93" i="1" s="1"/>
  <c r="D94" i="1" s="1"/>
  <c r="D95" i="1" s="1"/>
  <c r="D96" i="1" s="1"/>
  <c r="J127" i="1"/>
  <c r="C124" i="1"/>
  <c r="D122" i="1"/>
  <c r="D124" i="1" s="1"/>
</calcChain>
</file>

<file path=xl/sharedStrings.xml><?xml version="1.0" encoding="utf-8"?>
<sst xmlns="http://schemas.openxmlformats.org/spreadsheetml/2006/main" count="110" uniqueCount="89">
  <si>
    <t>Date</t>
  </si>
  <si>
    <t>Oil</t>
  </si>
  <si>
    <t>Parts</t>
  </si>
  <si>
    <t>Service</t>
  </si>
  <si>
    <t>KM reading</t>
  </si>
  <si>
    <t>Day</t>
  </si>
  <si>
    <t>Month</t>
  </si>
  <si>
    <t>Year</t>
  </si>
  <si>
    <t>Diesel (liter)</t>
  </si>
  <si>
    <t>Diesel (cost)</t>
  </si>
  <si>
    <t>R/liter</t>
  </si>
  <si>
    <t>KM/liter</t>
  </si>
  <si>
    <t>Distance</t>
  </si>
  <si>
    <t>Comments</t>
  </si>
  <si>
    <t>TOTALS</t>
  </si>
  <si>
    <t>Total R</t>
  </si>
  <si>
    <t>Total km</t>
  </si>
  <si>
    <t>R/km</t>
  </si>
  <si>
    <t>Monthly Costs</t>
  </si>
  <si>
    <t xml:space="preserve">Month </t>
  </si>
  <si>
    <t>Tracker</t>
  </si>
  <si>
    <t>Insurance</t>
  </si>
  <si>
    <t>Opening KM</t>
  </si>
  <si>
    <t>Closing KM</t>
  </si>
  <si>
    <t>TOTAL</t>
  </si>
  <si>
    <t>FUEL</t>
  </si>
  <si>
    <t>SERVICE AND PARTS</t>
  </si>
  <si>
    <t>OTHER MONTHLY COSTS</t>
  </si>
  <si>
    <t>MARCH</t>
  </si>
  <si>
    <t>Total Km's</t>
  </si>
  <si>
    <t>Total diesel-L</t>
  </si>
  <si>
    <t>Total diesel-R</t>
  </si>
  <si>
    <t>Ave. R/L</t>
  </si>
  <si>
    <t>Ave km/L</t>
  </si>
  <si>
    <t>Total oil</t>
  </si>
  <si>
    <t>Tot. oil</t>
  </si>
  <si>
    <t>Tot. parts</t>
  </si>
  <si>
    <t>Tot. Service</t>
  </si>
  <si>
    <t>Tot. track</t>
  </si>
  <si>
    <t>Tot. ins.</t>
  </si>
  <si>
    <t>To. MFC</t>
  </si>
  <si>
    <t>TOTAL COST</t>
  </si>
  <si>
    <t>Travel allowance</t>
  </si>
  <si>
    <t>Gain/Loss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</si>
  <si>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</si>
  <si>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</si>
  <si>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</si>
  <si>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</si>
  <si>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</si>
  <si>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</si>
  <si>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</si>
  <si>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</si>
  <si>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DEC.</t>
  </si>
  <si>
    <t>JANUARY</t>
  </si>
  <si>
    <t>FEBRUARY</t>
  </si>
  <si>
    <t>Total</t>
  </si>
  <si>
    <t>= (last km reading when filling tank on 23 Febr 2015)</t>
  </si>
  <si>
    <t>10L Delo 400 &amp; Brake pads - Midas</t>
  </si>
  <si>
    <t>Fit brake pads - Supa Quick</t>
  </si>
  <si>
    <t>360000km Service - Union Motors (replace alternator belt &amp; V-belt, oil filter &amp; engine oil)</t>
  </si>
  <si>
    <t>Rotate &amp; balance wheels - Supa Quick</t>
  </si>
  <si>
    <t>Battery &amp; clamp - Auto Zone</t>
  </si>
  <si>
    <t>ATF oil &amp; ATF filter - Union Motors</t>
  </si>
  <si>
    <t>10L Deloo 400 - Makro</t>
  </si>
  <si>
    <t>375000km Service - Tommy Madden Motors</t>
  </si>
  <si>
    <t>Oil filter &amp; air filter - Union Motors</t>
  </si>
  <si>
    <t>Gasket rings - Union Motors</t>
  </si>
  <si>
    <t>10L Delo 400 - Makro</t>
  </si>
  <si>
    <t>Osram headlight bulbs - Midas</t>
  </si>
  <si>
    <t>Replace cut tire - Conti Partner</t>
  </si>
  <si>
    <t>5L Deloo 400 oil - Makro</t>
  </si>
  <si>
    <t>Radio - Andre's Car Installation</t>
  </si>
  <si>
    <t>10L Delo 400 oil &amp; oil filter - Midas</t>
  </si>
  <si>
    <t>Headlight bulbs - Midas</t>
  </si>
  <si>
    <t>Filters (air, oil, fuel) - Union Motors</t>
  </si>
  <si>
    <t>10L Delo 400 oil - Makro</t>
  </si>
  <si>
    <t>Oil filter - Auto Zone</t>
  </si>
  <si>
    <t>5L Delo 400 oil &amp; oil filter - Midas</t>
  </si>
  <si>
    <t>Brake pads (front &amp; rear) - Auto Zone</t>
  </si>
  <si>
    <t>Rotate &amp; balance wheels, fit brake pads - Tyre Mart</t>
  </si>
  <si>
    <t>10L Dleo 400 oil - Makro</t>
  </si>
  <si>
    <t>Oil &amp; air filters - Midas</t>
  </si>
  <si>
    <t>427500km service - Tommy Madden Motors</t>
  </si>
  <si>
    <t>Loan</t>
  </si>
  <si>
    <t>Incl Loan</t>
  </si>
  <si>
    <t>Excl Loan</t>
  </si>
  <si>
    <t>Total cost per Month</t>
  </si>
  <si>
    <t>5L Delo 400 Oil - Makro</t>
  </si>
  <si>
    <t>Oil filter - Union Motors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</si>
</sst>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[$-409]d\-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1">
    <xf numFmtId="0" fontId="0" fillId="0" borderId="0" xfId="0"/>
    <xf numFmtId="2" fontId="0" fillId="0" borderId="0" xfId="0" applyNumberFormat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5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NumberFormat="1" applyFill="1" applyBorder="1" applyAlignment="1">
      <alignment horizontal="center"/>
    </xf>
    <xf numFmtId="2" fontId="0" fillId="2" borderId="2" xfId="0" applyNumberFormat="1" applyFill="1" applyBorder="1" applyAlignment="1">
      <alignment horizontal="right"/>
    </xf>
    <xf numFmtId="2" fontId="0" fillId="2" borderId="2" xfId="0" applyNumberFormat="1" applyFill="1" applyBorder="1"/>
    <xf numFmtId="0" fontId="0" fillId="2" borderId="2" xfId="0" applyFill="1" applyBorder="1" applyAlignment="1">
      <alignment horizontal="center"/>
    </xf>
    <xf numFmtId="0" fontId="0" fillId="2" borderId="6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1" fontId="0" fillId="3" borderId="5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164" fontId="0" fillId="3" borderId="5" xfId="1" applyFont="1" applyFill="1" applyBorder="1" applyAlignment="1">
      <alignment horizontal="right"/>
    </xf>
    <xf numFmtId="0" fontId="0" fillId="3" borderId="5" xfId="0" applyFill="1" applyBorder="1"/>
    <xf numFmtId="1" fontId="0" fillId="3" borderId="2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3" borderId="2" xfId="1" applyFont="1" applyFill="1" applyBorder="1" applyAlignment="1">
      <alignment horizontal="right"/>
    </xf>
    <xf numFmtId="0" fontId="0" fillId="3" borderId="2" xfId="0" applyFill="1" applyBorder="1"/>
    <xf numFmtId="164" fontId="0" fillId="3" borderId="1" xfId="1" applyFont="1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/>
    <xf numFmtId="4" fontId="0" fillId="4" borderId="1" xfId="0" applyNumberFormat="1" applyFill="1" applyBorder="1" applyAlignment="1">
      <alignment horizontal="center"/>
    </xf>
    <xf numFmtId="0" fontId="0" fillId="0" borderId="7" xfId="0" applyFill="1" applyBorder="1"/>
    <xf numFmtId="2" fontId="0" fillId="2" borderId="5" xfId="0" applyNumberFormat="1" applyFill="1" applyBorder="1" applyAlignment="1">
      <alignment horizontal="right"/>
    </xf>
    <xf numFmtId="2" fontId="0" fillId="2" borderId="5" xfId="0" applyNumberFormat="1" applyFill="1" applyBorder="1"/>
    <xf numFmtId="1" fontId="0" fillId="3" borderId="6" xfId="0" applyNumberForma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164" fontId="0" fillId="3" borderId="6" xfId="1" applyFont="1" applyFill="1" applyBorder="1" applyAlignment="1">
      <alignment horizontal="right"/>
    </xf>
    <xf numFmtId="0" fontId="0" fillId="3" borderId="6" xfId="0" applyFill="1" applyBorder="1"/>
    <xf numFmtId="0" fontId="0" fillId="0" borderId="9" xfId="0" applyBorder="1"/>
    <xf numFmtId="0" fontId="0" fillId="0" borderId="11" xfId="0" applyBorder="1"/>
    <xf numFmtId="0" fontId="0" fillId="0" borderId="1" xfId="0" applyBorder="1"/>
    <xf numFmtId="0" fontId="0" fillId="0" borderId="0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8" xfId="0" applyBorder="1"/>
    <xf numFmtId="4" fontId="0" fillId="0" borderId="1" xfId="0" applyNumberFormat="1" applyBorder="1"/>
    <xf numFmtId="0" fontId="0" fillId="5" borderId="1" xfId="0" applyFill="1" applyBorder="1" applyAlignment="1">
      <alignment horizontal="center"/>
    </xf>
    <xf numFmtId="2" fontId="0" fillId="0" borderId="12" xfId="0" applyNumberFormat="1" applyBorder="1"/>
    <xf numFmtId="1" fontId="0" fillId="3" borderId="2" xfId="0" applyNumberFormat="1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164" fontId="0" fillId="0" borderId="1" xfId="0" applyNumberFormat="1" applyBorder="1"/>
    <xf numFmtId="0" fontId="0" fillId="4" borderId="1" xfId="0" applyFill="1" applyBorder="1" applyAlignment="1">
      <alignment horizontal="center"/>
    </xf>
    <xf numFmtId="3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/>
    <xf numFmtId="2" fontId="0" fillId="0" borderId="0" xfId="0" applyNumberFormat="1" applyBorder="1"/>
    <xf numFmtId="2" fontId="0" fillId="0" borderId="1" xfId="0" applyNumberFormat="1" applyBorder="1"/>
    <xf numFmtId="0" fontId="0" fillId="2" borderId="2" xfId="0" applyNumberFormat="1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2" fontId="0" fillId="2" borderId="2" xfId="0" applyNumberFormat="1" applyFont="1" applyFill="1" applyBorder="1" applyAlignment="1">
      <alignment horizontal="right"/>
    </xf>
    <xf numFmtId="4" fontId="0" fillId="2" borderId="5" xfId="0" applyNumberFormat="1" applyFill="1" applyBorder="1"/>
    <xf numFmtId="4" fontId="0" fillId="2" borderId="2" xfId="0" applyNumberFormat="1" applyFill="1" applyBorder="1"/>
    <xf numFmtId="4" fontId="0" fillId="2" borderId="6" xfId="0" applyNumberFormat="1" applyFill="1" applyBorder="1"/>
    <xf numFmtId="4" fontId="0" fillId="2" borderId="2" xfId="0" applyNumberFormat="1" applyFont="1" applyFill="1" applyBorder="1"/>
    <xf numFmtId="0" fontId="0" fillId="0" borderId="2" xfId="0" applyBorder="1" applyAlignment="1">
      <alignment horizontal="center" vertical="center" textRotation="90"/>
    </xf>
    <xf numFmtId="165" fontId="0" fillId="0" borderId="1" xfId="0" applyNumberFormat="1" applyBorder="1" applyAlignment="1">
      <alignment horizontal="center"/>
    </xf>
    <xf numFmtId="1" fontId="2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2" fillId="3" borderId="2" xfId="1" applyFont="1" applyFill="1" applyBorder="1" applyAlignment="1">
      <alignment horizontal="right"/>
    </xf>
    <xf numFmtId="0" fontId="2" fillId="3" borderId="2" xfId="0" applyFont="1" applyFill="1" applyBorder="1"/>
    <xf numFmtId="2" fontId="0" fillId="2" borderId="2" xfId="0" applyNumberFormat="1" applyFill="1" applyBorder="1" applyAlignment="1">
      <alignment horizontal="center"/>
    </xf>
    <xf numFmtId="0" fontId="0" fillId="3" borderId="2" xfId="0" applyFont="1" applyFill="1" applyBorder="1"/>
    <xf numFmtId="0" fontId="0" fillId="2" borderId="2" xfId="0" applyNumberFormat="1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2" fontId="0" fillId="2" borderId="2" xfId="0" applyNumberFormat="1" applyFill="1" applyBorder="1" applyAlignment="1">
      <alignment horizontal="right" wrapText="1"/>
    </xf>
    <xf numFmtId="2" fontId="0" fillId="2" borderId="2" xfId="0" applyNumberFormat="1" applyFill="1" applyBorder="1" applyAlignment="1">
      <alignment wrapText="1"/>
    </xf>
    <xf numFmtId="4" fontId="0" fillId="2" borderId="2" xfId="0" applyNumberFormat="1" applyFill="1" applyBorder="1" applyAlignment="1">
      <alignment wrapText="1"/>
    </xf>
    <xf numFmtId="2" fontId="0" fillId="0" borderId="0" xfId="0" applyNumberFormat="1" applyAlignment="1">
      <alignment wrapText="1"/>
    </xf>
    <xf numFmtId="1" fontId="0" fillId="3" borderId="2" xfId="0" applyNumberFormat="1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164" fontId="0" fillId="3" borderId="2" xfId="1" applyFont="1" applyFill="1" applyBorder="1" applyAlignment="1">
      <alignment horizontal="right" wrapText="1"/>
    </xf>
    <xf numFmtId="0" fontId="0" fillId="3" borderId="2" xfId="0" applyFill="1" applyBorder="1" applyAlignment="1">
      <alignment wrapText="1"/>
    </xf>
    <xf numFmtId="0" fontId="0" fillId="0" borderId="0" xfId="0" applyAlignment="1">
      <alignment wrapText="1"/>
    </xf>
    <xf numFmtId="4" fontId="0" fillId="4" borderId="1" xfId="0" applyNumberFormat="1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0" borderId="0" xfId="0" applyBorder="1" applyAlignment="1">
      <alignment wrapText="1"/>
    </xf>
    <xf numFmtId="4" fontId="0" fillId="0" borderId="0" xfId="0" applyNumberFormat="1"/>
    <xf numFmtId="0" fontId="0" fillId="0" borderId="5" xfId="0" applyFill="1" applyBorder="1"/>
    <xf numFmtId="0" fontId="0" fillId="0" borderId="2" xfId="0" applyFill="1" applyBorder="1"/>
    <xf numFmtId="0" fontId="0" fillId="0" borderId="2" xfId="0" applyFill="1" applyBorder="1" applyAlignment="1">
      <alignment wrapText="1"/>
    </xf>
    <xf numFmtId="164" fontId="0" fillId="0" borderId="2" xfId="0" applyNumberFormat="1" applyFill="1" applyBorder="1"/>
    <xf numFmtId="0" fontId="2" fillId="0" borderId="2" xfId="0" applyFont="1" applyFill="1" applyBorder="1"/>
    <xf numFmtId="0" fontId="0" fillId="0" borderId="2" xfId="0" applyFont="1" applyFill="1" applyBorder="1"/>
    <xf numFmtId="164" fontId="0" fillId="0" borderId="6" xfId="0" applyNumberFormat="1" applyFill="1" applyBorder="1"/>
    <xf numFmtId="0" fontId="0" fillId="0" borderId="1" xfId="0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0" xfId="1" applyFont="1" applyFill="1" applyBorder="1" applyAlignment="1">
      <alignment horizontal="right"/>
    </xf>
    <xf numFmtId="0" fontId="0" fillId="0" borderId="0" xfId="0" applyFill="1" applyBorder="1"/>
    <xf numFmtId="164" fontId="0" fillId="0" borderId="1" xfId="1" applyFont="1" applyBorder="1"/>
    <xf numFmtId="164" fontId="0" fillId="2" borderId="1" xfId="1" applyFont="1" applyFill="1" applyBorder="1" applyAlignment="1">
      <alignment horizontal="center"/>
    </xf>
    <xf numFmtId="164" fontId="0" fillId="2" borderId="1" xfId="1" applyFont="1" applyFill="1" applyBorder="1"/>
    <xf numFmtId="164" fontId="0" fillId="2" borderId="1" xfId="1" applyFont="1" applyFill="1" applyBorder="1" applyAlignment="1"/>
    <xf numFmtId="164" fontId="0" fillId="2" borderId="2" xfId="1" applyFont="1" applyFill="1" applyBorder="1"/>
    <xf numFmtId="0" fontId="0" fillId="0" borderId="5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/>
    <xf numFmtId="49" fontId="0" fillId="2" borderId="3" xfId="0" applyNumberFormat="1" applyFill="1" applyBorder="1" applyAlignment="1">
      <alignment horizontal="left"/>
    </xf>
    <xf numFmtId="49" fontId="0" fillId="2" borderId="4" xfId="0" applyNumberFormat="1" applyFill="1" applyBorder="1" applyAlignment="1">
      <alignment horizontal="left"/>
    </xf>
    <xf numFmtId="49" fontId="0" fillId="2" borderId="8" xfId="0" applyNumberFormat="1" applyFill="1" applyBorder="1" applyAlignment="1">
      <alignment horizontal="left"/>
    </xf>
    <xf numFmtId="1" fontId="0" fillId="3" borderId="3" xfId="0" applyNumberFormat="1" applyFill="1" applyBorder="1" applyAlignment="1">
      <alignment horizontal="center"/>
    </xf>
    <xf numFmtId="0" fontId="0" fillId="0" borderId="4" xfId="0" applyBorder="1" applyAlignment="1"/>
    <xf numFmtId="0" fontId="0" fillId="0" borderId="8" xfId="0" applyBorder="1" applyAlignment="1"/>
    <xf numFmtId="4" fontId="0" fillId="4" borderId="3" xfId="0" applyNumberFormat="1" applyFill="1" applyBorder="1" applyAlignment="1"/>
    <xf numFmtId="0" fontId="0" fillId="2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/>
    <xf numFmtId="0" fontId="0" fillId="0" borderId="2" xfId="0" applyBorder="1" applyAlignment="1"/>
    <xf numFmtId="0" fontId="0" fillId="0" borderId="6" xfId="0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B127"/>
  <sheetViews>
    <sheetView tabSelected="1" view="pageBreakPreview" zoomScale="120" zoomScaleNormal="100" zoomScaleSheetLayoutView="120" workbookViewId="0">
      <pane xSplit="1" ySplit="10" topLeftCell="B35" activePane="bottomRight" state="frozen"/>
      <selection pane="topRight" activeCell="B1" sqref="B1"/>
      <selection pane="bottomLeft" activeCell="A11" sqref="A11"/>
      <selection pane="bottomRight" activeCell="H6" sqref="H6"/>
    </sheetView>
  </sheetViews>
  <sheetFormatPr defaultRowHeight="15" x14ac:dyDescent="0.25"/>
  <cols>
    <col min="2" max="2" width="13.625" customWidth="1"/>
    <col min="3" max="3" width="13" customWidth="1"/>
    <col min="4" max="4" width="12.875" customWidth="1"/>
    <col min="5" max="5" width="11.75" customWidth="1"/>
    <col min="6" max="6" width="13.875" customWidth="1"/>
    <col min="7" max="7" width="15.125" customWidth="1"/>
    <col min="9" max="9" width="10.625" customWidth="1"/>
    <col min="11" max="11" width="9.25" bestFit="1" customWidth="1"/>
    <col min="16" max="16" width="12" customWidth="1"/>
    <col min="17" max="17" width="10.125" bestFit="1" customWidth="1"/>
    <col min="18" max="18" width="10.625" bestFit="1" customWidth="1"/>
    <col min="19" max="19" width="12" customWidth="1"/>
    <col min="20" max="20" width="46.125" customWidth="1"/>
    <col min="23" max="23" width="9.25" bestFit="1" customWidth="1"/>
    <col min="24" max="24" width="11" customWidth="1"/>
    <col min="25" max="25" width="10.375" bestFit="1" customWidth="1"/>
    <col min="26" max="26" width="12.875" customWidth="1"/>
    <col min="27" max="27" width="19.625" customWidth="1"/>
    <col min="28" max="28" width="12.125" customWidth="1"/>
  </cols>
  <sheetData>
    <row r="2" spans="1:28" x14ac:dyDescent="0.25">
      <c r="B2" s="55" t="s">
        <v>22</v>
      </c>
      <c r="C2" s="53">
        <v>364499</v>
      </c>
      <c r="D2" s="66">
        <v>42065</v>
      </c>
    </row>
    <row r="3" spans="1:28" x14ac:dyDescent="0.25">
      <c r="B3" s="55" t="s">
        <v>23</v>
      </c>
      <c r="C3" s="53">
        <v>429653</v>
      </c>
      <c r="D3" s="66">
        <v>42429</v>
      </c>
    </row>
    <row r="4" spans="1:28" x14ac:dyDescent="0.25">
      <c r="B4" s="54" t="s">
        <v>24</v>
      </c>
      <c r="C4" s="53">
        <f>C3-C2</f>
        <v>65154</v>
      </c>
      <c r="D4" s="40"/>
      <c r="M4" s="96"/>
      <c r="N4" s="96"/>
      <c r="O4" s="96"/>
      <c r="P4" s="97"/>
      <c r="Q4" s="98"/>
      <c r="R4" s="98"/>
      <c r="S4" s="98"/>
      <c r="T4" s="99"/>
    </row>
    <row r="5" spans="1:28" x14ac:dyDescent="0.25">
      <c r="M5" s="96"/>
      <c r="N5" s="96"/>
      <c r="O5" s="97"/>
      <c r="P5" s="97"/>
      <c r="Q5" s="98"/>
      <c r="R5" s="98"/>
      <c r="S5" s="98"/>
      <c r="T5" s="99"/>
    </row>
    <row r="8" spans="1:28" x14ac:dyDescent="0.25">
      <c r="B8" s="108" t="s">
        <v>25</v>
      </c>
      <c r="C8" s="109"/>
      <c r="D8" s="109"/>
      <c r="E8" s="109"/>
      <c r="F8" s="109"/>
      <c r="G8" s="109"/>
      <c r="H8" s="109"/>
      <c r="I8" s="109"/>
      <c r="J8" s="109"/>
      <c r="K8" s="119"/>
      <c r="M8" s="120" t="s">
        <v>26</v>
      </c>
      <c r="N8" s="121"/>
      <c r="O8" s="121"/>
      <c r="P8" s="121"/>
      <c r="Q8" s="121"/>
      <c r="R8" s="121"/>
      <c r="S8" s="121"/>
      <c r="T8" s="122"/>
      <c r="V8" s="123" t="s">
        <v>27</v>
      </c>
      <c r="W8" s="124"/>
      <c r="X8" s="124"/>
      <c r="Y8" s="125"/>
    </row>
    <row r="9" spans="1:28" x14ac:dyDescent="0.25">
      <c r="B9" s="126" t="s">
        <v>0</v>
      </c>
      <c r="C9" s="126"/>
      <c r="D9" s="126"/>
      <c r="E9" s="4" t="s">
        <v>4</v>
      </c>
      <c r="F9" s="4" t="s">
        <v>8</v>
      </c>
      <c r="G9" s="4" t="s">
        <v>9</v>
      </c>
      <c r="H9" s="4" t="s">
        <v>10</v>
      </c>
      <c r="I9" s="4" t="s">
        <v>12</v>
      </c>
      <c r="J9" s="4" t="s">
        <v>11</v>
      </c>
      <c r="K9" s="4" t="s">
        <v>1</v>
      </c>
      <c r="L9" s="2"/>
      <c r="M9" s="110" t="s">
        <v>0</v>
      </c>
      <c r="N9" s="110"/>
      <c r="O9" s="110"/>
      <c r="P9" s="16" t="s">
        <v>4</v>
      </c>
      <c r="Q9" s="16" t="s">
        <v>1</v>
      </c>
      <c r="R9" s="16" t="s">
        <v>2</v>
      </c>
      <c r="S9" s="16" t="s">
        <v>3</v>
      </c>
      <c r="T9" s="16" t="s">
        <v>13</v>
      </c>
      <c r="V9" s="127" t="s">
        <v>18</v>
      </c>
      <c r="W9" s="128"/>
      <c r="X9" s="128"/>
      <c r="Y9" s="128"/>
    </row>
    <row r="10" spans="1:28" x14ac:dyDescent="0.25">
      <c r="B10" s="4" t="s">
        <v>5</v>
      </c>
      <c r="C10" s="4" t="s">
        <v>6</v>
      </c>
      <c r="D10" s="4" t="s">
        <v>7</v>
      </c>
      <c r="E10" s="5"/>
      <c r="F10" s="5"/>
      <c r="G10" s="5"/>
      <c r="H10" s="5"/>
      <c r="I10" s="5"/>
      <c r="J10" s="5"/>
      <c r="K10" s="5"/>
      <c r="L10" s="3"/>
      <c r="M10" s="16" t="s">
        <v>5</v>
      </c>
      <c r="N10" s="16" t="s">
        <v>6</v>
      </c>
      <c r="O10" s="16" t="s">
        <v>7</v>
      </c>
      <c r="P10" s="16"/>
      <c r="Q10" s="17"/>
      <c r="R10" s="17"/>
      <c r="S10" s="17"/>
      <c r="T10" s="17"/>
      <c r="V10" s="28" t="s">
        <v>19</v>
      </c>
      <c r="W10" s="28" t="s">
        <v>20</v>
      </c>
      <c r="X10" s="28" t="s">
        <v>21</v>
      </c>
      <c r="Y10" s="28" t="s">
        <v>83</v>
      </c>
    </row>
    <row r="11" spans="1:28" ht="15" customHeight="1" x14ac:dyDescent="0.25">
      <c r="B11" s="6">
        <v>23</v>
      </c>
      <c r="C11" s="6">
        <v>2</v>
      </c>
      <c r="D11" s="6">
        <v>2015</v>
      </c>
      <c r="E11" s="13">
        <v>364026</v>
      </c>
      <c r="F11" s="112" t="s">
        <v>56</v>
      </c>
      <c r="G11" s="113"/>
      <c r="H11" s="113"/>
      <c r="I11" s="113"/>
      <c r="J11" s="113"/>
      <c r="K11" s="114"/>
      <c r="M11" s="115"/>
      <c r="N11" s="116"/>
      <c r="O11" s="116"/>
      <c r="P11" s="116"/>
      <c r="Q11" s="116"/>
      <c r="R11" s="116"/>
      <c r="S11" s="116"/>
      <c r="T11" s="117"/>
      <c r="V11" s="118"/>
      <c r="W11" s="116"/>
      <c r="X11" s="116"/>
      <c r="Y11" s="117"/>
    </row>
    <row r="12" spans="1:28" x14ac:dyDescent="0.25">
      <c r="A12" s="105" t="s">
        <v>28</v>
      </c>
      <c r="B12" s="6">
        <v>3</v>
      </c>
      <c r="C12" s="6">
        <v>3</v>
      </c>
      <c r="D12" s="6">
        <v>2015</v>
      </c>
      <c r="E12" s="6">
        <v>364669</v>
      </c>
      <c r="F12" s="6">
        <v>81.790000000000006</v>
      </c>
      <c r="G12" s="32">
        <v>883.33</v>
      </c>
      <c r="H12" s="33">
        <f>G12/F12</f>
        <v>10.799975547132901</v>
      </c>
      <c r="I12" s="33">
        <f>E12-E11</f>
        <v>643</v>
      </c>
      <c r="J12" s="33">
        <f>I12/F12</f>
        <v>7.8615967722215423</v>
      </c>
      <c r="K12" s="61"/>
      <c r="L12" s="1"/>
      <c r="M12" s="18">
        <v>25</v>
      </c>
      <c r="N12" s="18">
        <v>3</v>
      </c>
      <c r="O12" s="18">
        <v>2015</v>
      </c>
      <c r="P12" s="19">
        <v>369268</v>
      </c>
      <c r="Q12" s="20">
        <v>489.9</v>
      </c>
      <c r="R12" s="20">
        <v>560</v>
      </c>
      <c r="S12" s="20"/>
      <c r="T12" s="21" t="s">
        <v>57</v>
      </c>
      <c r="V12" s="105" t="s">
        <v>28</v>
      </c>
      <c r="W12" s="29">
        <v>168.54</v>
      </c>
      <c r="X12" s="29">
        <v>692.99</v>
      </c>
      <c r="Y12" s="27"/>
      <c r="AA12" s="95" t="s">
        <v>86</v>
      </c>
      <c r="AB12" s="41"/>
    </row>
    <row r="13" spans="1:28" x14ac:dyDescent="0.25">
      <c r="A13" s="106"/>
      <c r="B13" s="8">
        <v>8</v>
      </c>
      <c r="C13" s="8">
        <v>3</v>
      </c>
      <c r="D13" s="8">
        <f>D12</f>
        <v>2015</v>
      </c>
      <c r="E13" s="11">
        <v>365457</v>
      </c>
      <c r="F13" s="11">
        <v>82.3</v>
      </c>
      <c r="G13" s="9">
        <v>985.95</v>
      </c>
      <c r="H13" s="10">
        <f t="shared" ref="H13:H90" si="0">G13/F13</f>
        <v>11.979951397326854</v>
      </c>
      <c r="I13" s="10">
        <f t="shared" ref="I13:I90" si="1">E13-E12</f>
        <v>788</v>
      </c>
      <c r="J13" s="10">
        <f t="shared" ref="J13:J90" si="2">I13/F13</f>
        <v>9.5747266099635482</v>
      </c>
      <c r="K13" s="62"/>
      <c r="L13" s="1"/>
      <c r="M13" s="22">
        <v>26</v>
      </c>
      <c r="N13" s="22"/>
      <c r="O13" s="22"/>
      <c r="P13" s="23">
        <v>369323</v>
      </c>
      <c r="Q13" s="24"/>
      <c r="R13" s="24"/>
      <c r="S13" s="24">
        <v>200</v>
      </c>
      <c r="T13" s="25" t="s">
        <v>58</v>
      </c>
      <c r="V13" s="106"/>
      <c r="W13" s="29"/>
      <c r="X13" s="29"/>
      <c r="Y13" s="27"/>
      <c r="AA13" s="89"/>
      <c r="AB13" s="41"/>
    </row>
    <row r="14" spans="1:28" s="83" customFormat="1" ht="36.75" customHeight="1" x14ac:dyDescent="0.25">
      <c r="A14" s="106"/>
      <c r="B14" s="73">
        <v>12</v>
      </c>
      <c r="C14" s="73">
        <v>3</v>
      </c>
      <c r="D14" s="73">
        <f t="shared" ref="D14:D82" si="3">D13</f>
        <v>2015</v>
      </c>
      <c r="E14" s="74">
        <v>366206</v>
      </c>
      <c r="F14" s="74">
        <v>84.13</v>
      </c>
      <c r="G14" s="75">
        <v>1007.88</v>
      </c>
      <c r="H14" s="76">
        <f t="shared" si="0"/>
        <v>11.980030904552478</v>
      </c>
      <c r="I14" s="76">
        <f t="shared" si="1"/>
        <v>749</v>
      </c>
      <c r="J14" s="76">
        <f t="shared" si="2"/>
        <v>8.9028883870200879</v>
      </c>
      <c r="K14" s="77"/>
      <c r="L14" s="78"/>
      <c r="M14" s="79">
        <v>27</v>
      </c>
      <c r="N14" s="79"/>
      <c r="O14" s="79"/>
      <c r="P14" s="80">
        <v>369532</v>
      </c>
      <c r="Q14" s="81"/>
      <c r="R14" s="81"/>
      <c r="S14" s="81">
        <v>2879.75</v>
      </c>
      <c r="T14" s="82" t="s">
        <v>59</v>
      </c>
      <c r="V14" s="106"/>
      <c r="W14" s="84"/>
      <c r="X14" s="84"/>
      <c r="Y14" s="85"/>
      <c r="AA14" s="90"/>
      <c r="AB14" s="86"/>
    </row>
    <row r="15" spans="1:28" x14ac:dyDescent="0.25">
      <c r="A15" s="106"/>
      <c r="B15" s="8">
        <v>13</v>
      </c>
      <c r="C15" s="8">
        <v>3</v>
      </c>
      <c r="D15" s="8">
        <f t="shared" si="3"/>
        <v>2015</v>
      </c>
      <c r="E15" s="11">
        <v>366962</v>
      </c>
      <c r="F15" s="11">
        <v>86.93</v>
      </c>
      <c r="G15" s="9">
        <v>969.26</v>
      </c>
      <c r="H15" s="10">
        <f t="shared" si="0"/>
        <v>11.149890716668583</v>
      </c>
      <c r="I15" s="10">
        <f t="shared" si="1"/>
        <v>756</v>
      </c>
      <c r="J15" s="10">
        <f t="shared" si="2"/>
        <v>8.6966524790060955</v>
      </c>
      <c r="K15" s="62"/>
      <c r="L15" s="1"/>
      <c r="M15" s="22"/>
      <c r="N15" s="22"/>
      <c r="O15" s="22"/>
      <c r="P15" s="23"/>
      <c r="Q15" s="24"/>
      <c r="R15" s="24"/>
      <c r="S15" s="24"/>
      <c r="T15" s="25"/>
      <c r="V15" s="106"/>
      <c r="W15" s="29"/>
      <c r="X15" s="29"/>
      <c r="Y15" s="27"/>
      <c r="AA15" s="89"/>
      <c r="AB15" s="41"/>
    </row>
    <row r="16" spans="1:28" x14ac:dyDescent="0.25">
      <c r="A16" s="106"/>
      <c r="B16" s="8">
        <v>16</v>
      </c>
      <c r="C16" s="8">
        <v>3</v>
      </c>
      <c r="D16" s="8">
        <f t="shared" si="3"/>
        <v>2015</v>
      </c>
      <c r="E16" s="11">
        <v>367720</v>
      </c>
      <c r="F16" s="11">
        <v>73.75</v>
      </c>
      <c r="G16" s="9">
        <v>792.8</v>
      </c>
      <c r="H16" s="10">
        <f t="shared" si="0"/>
        <v>10.749830508474576</v>
      </c>
      <c r="I16" s="10">
        <f t="shared" si="1"/>
        <v>758</v>
      </c>
      <c r="J16" s="10">
        <f t="shared" si="2"/>
        <v>10.277966101694915</v>
      </c>
      <c r="K16" s="62"/>
      <c r="L16" s="1"/>
      <c r="M16" s="22"/>
      <c r="N16" s="22"/>
      <c r="O16" s="22"/>
      <c r="P16" s="23"/>
      <c r="Q16" s="24"/>
      <c r="R16" s="24"/>
      <c r="S16" s="24"/>
      <c r="T16" s="25"/>
      <c r="V16" s="106"/>
      <c r="W16" s="29"/>
      <c r="X16" s="29"/>
      <c r="Y16" s="27"/>
      <c r="AA16" s="89"/>
      <c r="AB16" s="41"/>
    </row>
    <row r="17" spans="1:28" x14ac:dyDescent="0.25">
      <c r="A17" s="106"/>
      <c r="B17" s="8">
        <v>19</v>
      </c>
      <c r="C17" s="8">
        <v>3</v>
      </c>
      <c r="D17" s="8">
        <f>D16</f>
        <v>2015</v>
      </c>
      <c r="E17" s="11">
        <v>368216</v>
      </c>
      <c r="F17" s="11">
        <v>80.84</v>
      </c>
      <c r="G17" s="9">
        <v>945</v>
      </c>
      <c r="H17" s="10">
        <f t="shared" si="0"/>
        <v>11.689757545769421</v>
      </c>
      <c r="I17" s="10">
        <f>E17-E16</f>
        <v>496</v>
      </c>
      <c r="J17" s="10">
        <f t="shared" si="2"/>
        <v>6.1355764473033148</v>
      </c>
      <c r="K17" s="62"/>
      <c r="L17" s="1"/>
      <c r="M17" s="22"/>
      <c r="N17" s="22"/>
      <c r="O17" s="22"/>
      <c r="P17" s="23"/>
      <c r="Q17" s="24"/>
      <c r="R17" s="24"/>
      <c r="S17" s="24"/>
      <c r="T17" s="25"/>
      <c r="V17" s="106"/>
      <c r="W17" s="29"/>
      <c r="X17" s="29"/>
      <c r="Y17" s="27"/>
      <c r="AA17" s="89"/>
      <c r="AB17" s="41"/>
    </row>
    <row r="18" spans="1:28" x14ac:dyDescent="0.25">
      <c r="A18" s="106"/>
      <c r="B18" s="8">
        <v>24</v>
      </c>
      <c r="C18" s="8">
        <v>3</v>
      </c>
      <c r="D18" s="8">
        <v>2015</v>
      </c>
      <c r="E18" s="11">
        <v>368991</v>
      </c>
      <c r="F18" s="11">
        <v>86.73</v>
      </c>
      <c r="G18" s="9">
        <v>932.35</v>
      </c>
      <c r="H18" s="10">
        <f t="shared" ref="H18:H19" si="4">G18/F18</f>
        <v>10.750028825089357</v>
      </c>
      <c r="I18" s="10">
        <f>E18-E17</f>
        <v>775</v>
      </c>
      <c r="J18" s="10">
        <f t="shared" ref="J18:J19" si="5">I18/F18</f>
        <v>8.9357777009108723</v>
      </c>
      <c r="K18" s="62"/>
      <c r="L18" s="1"/>
      <c r="M18" s="22"/>
      <c r="N18" s="22"/>
      <c r="O18" s="22"/>
      <c r="P18" s="23"/>
      <c r="Q18" s="24"/>
      <c r="R18" s="24"/>
      <c r="S18" s="24"/>
      <c r="T18" s="25"/>
      <c r="V18" s="65"/>
      <c r="W18" s="29"/>
      <c r="X18" s="29"/>
      <c r="Y18" s="27"/>
      <c r="AA18" s="89"/>
      <c r="AB18" s="41"/>
    </row>
    <row r="19" spans="1:28" x14ac:dyDescent="0.25">
      <c r="A19" s="107"/>
      <c r="B19" s="12">
        <v>30</v>
      </c>
      <c r="C19" s="12">
        <v>3</v>
      </c>
      <c r="D19" s="12">
        <v>2015</v>
      </c>
      <c r="E19" s="13">
        <v>369608</v>
      </c>
      <c r="F19" s="13">
        <v>78.28</v>
      </c>
      <c r="G19" s="14">
        <v>841.5</v>
      </c>
      <c r="H19" s="15">
        <f t="shared" si="4"/>
        <v>10.749872253449157</v>
      </c>
      <c r="I19" s="15">
        <f t="shared" ref="I19" si="6">E19-E18</f>
        <v>617</v>
      </c>
      <c r="J19" s="15">
        <f t="shared" si="5"/>
        <v>7.8819621870209504</v>
      </c>
      <c r="K19" s="63"/>
      <c r="L19" s="1"/>
      <c r="M19" s="22"/>
      <c r="N19" s="22"/>
      <c r="O19" s="22"/>
      <c r="P19" s="23"/>
      <c r="Q19" s="24"/>
      <c r="R19" s="24"/>
      <c r="S19" s="24"/>
      <c r="T19" s="25"/>
      <c r="V19" s="65"/>
      <c r="W19" s="29"/>
      <c r="X19" s="29"/>
      <c r="Y19" s="27"/>
      <c r="AA19" s="94">
        <f>SUM(G12:G19)+SUM(K12:K19)+SUM(Q12:Q19)+SUM(R12:R19)+SUM(S12:S19)+W12+X12+Y12</f>
        <v>12349.250000000002</v>
      </c>
      <c r="AB19" s="41"/>
    </row>
    <row r="20" spans="1:28" x14ac:dyDescent="0.25">
      <c r="A20" s="105" t="s">
        <v>44</v>
      </c>
      <c r="B20" s="8">
        <v>3</v>
      </c>
      <c r="C20" s="8">
        <v>4</v>
      </c>
      <c r="D20" s="8">
        <f>D17</f>
        <v>2015</v>
      </c>
      <c r="E20" s="11">
        <v>370116</v>
      </c>
      <c r="F20" s="71">
        <v>60.9</v>
      </c>
      <c r="G20" s="9">
        <v>782.08</v>
      </c>
      <c r="H20" s="10">
        <f t="shared" si="0"/>
        <v>12.842036124794747</v>
      </c>
      <c r="I20" s="10">
        <f>E20-E19</f>
        <v>508</v>
      </c>
      <c r="J20" s="10">
        <f t="shared" si="2"/>
        <v>8.3415435139573066</v>
      </c>
      <c r="K20" s="62"/>
      <c r="L20" s="1"/>
      <c r="M20" s="18">
        <v>8</v>
      </c>
      <c r="N20" s="18">
        <v>4</v>
      </c>
      <c r="O20" s="18">
        <v>2015</v>
      </c>
      <c r="P20" s="19">
        <v>370605</v>
      </c>
      <c r="Q20" s="20"/>
      <c r="R20" s="20"/>
      <c r="S20" s="20">
        <v>120</v>
      </c>
      <c r="T20" s="21" t="s">
        <v>60</v>
      </c>
      <c r="V20" s="105" t="s">
        <v>44</v>
      </c>
      <c r="W20" s="29">
        <v>168.54</v>
      </c>
      <c r="X20" s="29">
        <v>692.99</v>
      </c>
      <c r="Y20" s="27"/>
      <c r="AA20" s="88"/>
      <c r="AB20" s="41"/>
    </row>
    <row r="21" spans="1:28" x14ac:dyDescent="0.25">
      <c r="A21" s="106"/>
      <c r="B21" s="8">
        <v>8</v>
      </c>
      <c r="C21" s="8">
        <v>4</v>
      </c>
      <c r="D21" s="8">
        <f t="shared" si="3"/>
        <v>2015</v>
      </c>
      <c r="E21" s="11">
        <v>370656</v>
      </c>
      <c r="F21" s="71">
        <v>62.12</v>
      </c>
      <c r="G21" s="9">
        <v>806.3</v>
      </c>
      <c r="H21" s="10">
        <f t="shared" si="0"/>
        <v>12.979716677398583</v>
      </c>
      <c r="I21" s="10">
        <f t="shared" si="1"/>
        <v>540</v>
      </c>
      <c r="J21" s="10">
        <f t="shared" si="2"/>
        <v>8.6928525434642623</v>
      </c>
      <c r="K21" s="62"/>
      <c r="L21" s="1"/>
      <c r="M21" s="22"/>
      <c r="N21" s="22"/>
      <c r="O21" s="22"/>
      <c r="P21" s="23"/>
      <c r="Q21" s="24"/>
      <c r="R21" s="24"/>
      <c r="S21" s="24"/>
      <c r="T21" s="25"/>
      <c r="V21" s="106"/>
      <c r="W21" s="29"/>
      <c r="X21" s="29"/>
      <c r="Y21" s="27"/>
      <c r="AA21" s="89"/>
      <c r="AB21" s="41"/>
    </row>
    <row r="22" spans="1:28" x14ac:dyDescent="0.25">
      <c r="A22" s="106"/>
      <c r="B22" s="8">
        <v>13</v>
      </c>
      <c r="C22" s="8">
        <v>4</v>
      </c>
      <c r="D22" s="8">
        <f t="shared" si="3"/>
        <v>2015</v>
      </c>
      <c r="E22" s="11">
        <v>371442</v>
      </c>
      <c r="F22" s="71">
        <v>86.03</v>
      </c>
      <c r="G22" s="9">
        <v>1116.6500000000001</v>
      </c>
      <c r="H22" s="10">
        <f t="shared" si="0"/>
        <v>12.979774497268396</v>
      </c>
      <c r="I22" s="10">
        <f t="shared" si="1"/>
        <v>786</v>
      </c>
      <c r="J22" s="10">
        <f t="shared" si="2"/>
        <v>9.1363477856561666</v>
      </c>
      <c r="K22" s="62"/>
      <c r="L22" s="1"/>
      <c r="M22" s="22"/>
      <c r="N22" s="22"/>
      <c r="O22" s="22"/>
      <c r="P22" s="23"/>
      <c r="Q22" s="24"/>
      <c r="R22" s="24"/>
      <c r="S22" s="24"/>
      <c r="T22" s="25"/>
      <c r="V22" s="106"/>
      <c r="W22" s="29"/>
      <c r="X22" s="29"/>
      <c r="Y22" s="27"/>
      <c r="AA22" s="89"/>
      <c r="AB22" s="41"/>
    </row>
    <row r="23" spans="1:28" x14ac:dyDescent="0.25">
      <c r="A23" s="106"/>
      <c r="B23" s="8">
        <v>16</v>
      </c>
      <c r="C23" s="8">
        <v>4</v>
      </c>
      <c r="D23" s="8">
        <f t="shared" si="3"/>
        <v>2015</v>
      </c>
      <c r="E23" s="11">
        <v>372017</v>
      </c>
      <c r="F23" s="71">
        <v>70.650000000000006</v>
      </c>
      <c r="G23" s="9">
        <v>903.68</v>
      </c>
      <c r="H23" s="10">
        <f t="shared" si="0"/>
        <v>12.790941259731067</v>
      </c>
      <c r="I23" s="10">
        <f t="shared" si="1"/>
        <v>575</v>
      </c>
      <c r="J23" s="10">
        <f t="shared" si="2"/>
        <v>8.1387119603680098</v>
      </c>
      <c r="K23" s="62"/>
      <c r="L23" s="1"/>
      <c r="M23" s="22"/>
      <c r="N23" s="22"/>
      <c r="O23" s="22"/>
      <c r="P23" s="23"/>
      <c r="Q23" s="24"/>
      <c r="R23" s="24"/>
      <c r="S23" s="24"/>
      <c r="T23" s="25"/>
      <c r="V23" s="106"/>
      <c r="W23" s="29"/>
      <c r="X23" s="29"/>
      <c r="Y23" s="27"/>
      <c r="AA23" s="89"/>
      <c r="AB23" s="41"/>
    </row>
    <row r="24" spans="1:28" ht="15" customHeight="1" x14ac:dyDescent="0.25">
      <c r="A24" s="106"/>
      <c r="B24" s="8">
        <v>17</v>
      </c>
      <c r="C24" s="8">
        <v>4</v>
      </c>
      <c r="D24" s="8">
        <f t="shared" si="3"/>
        <v>2015</v>
      </c>
      <c r="E24" s="11">
        <v>372619</v>
      </c>
      <c r="F24" s="71">
        <v>67.569999999999993</v>
      </c>
      <c r="G24" s="9">
        <v>868.27</v>
      </c>
      <c r="H24" s="10">
        <f t="shared" si="0"/>
        <v>12.849933402397514</v>
      </c>
      <c r="I24" s="10">
        <f t="shared" si="1"/>
        <v>602</v>
      </c>
      <c r="J24" s="10">
        <f t="shared" si="2"/>
        <v>8.9092792659464273</v>
      </c>
      <c r="K24" s="62"/>
      <c r="L24" s="56"/>
      <c r="M24" s="67"/>
      <c r="N24" s="67"/>
      <c r="O24" s="67"/>
      <c r="P24" s="68"/>
      <c r="Q24" s="69"/>
      <c r="R24" s="69"/>
      <c r="S24" s="69"/>
      <c r="T24" s="70"/>
      <c r="V24" s="106"/>
      <c r="W24" s="29"/>
      <c r="X24" s="29"/>
      <c r="Y24" s="27"/>
      <c r="AA24" s="92"/>
      <c r="AB24" s="41"/>
    </row>
    <row r="25" spans="1:28" ht="15" customHeight="1" x14ac:dyDescent="0.25">
      <c r="A25" s="106"/>
      <c r="B25" s="8">
        <v>19</v>
      </c>
      <c r="C25" s="8">
        <v>4</v>
      </c>
      <c r="D25" s="8">
        <v>2015</v>
      </c>
      <c r="E25" s="11">
        <v>373093</v>
      </c>
      <c r="F25" s="71">
        <v>72.75</v>
      </c>
      <c r="G25" s="9">
        <v>910.95</v>
      </c>
      <c r="H25" s="10">
        <f t="shared" ref="H25:H28" si="7">G25/F25</f>
        <v>12.521649484536082</v>
      </c>
      <c r="I25" s="10">
        <f t="shared" ref="I25:I28" si="8">E25-E24</f>
        <v>474</v>
      </c>
      <c r="J25" s="10">
        <f t="shared" si="2"/>
        <v>6.5154639175257731</v>
      </c>
      <c r="K25" s="62"/>
      <c r="L25" s="56"/>
      <c r="M25" s="67"/>
      <c r="N25" s="67"/>
      <c r="O25" s="67"/>
      <c r="P25" s="68"/>
      <c r="Q25" s="69"/>
      <c r="R25" s="69"/>
      <c r="S25" s="69"/>
      <c r="T25" s="70"/>
      <c r="V25" s="65"/>
      <c r="W25" s="29"/>
      <c r="X25" s="29"/>
      <c r="Y25" s="27"/>
      <c r="AA25" s="92"/>
      <c r="AB25" s="41"/>
    </row>
    <row r="26" spans="1:28" ht="15" customHeight="1" x14ac:dyDescent="0.25">
      <c r="A26" s="106"/>
      <c r="B26" s="8">
        <v>20</v>
      </c>
      <c r="C26" s="8">
        <v>4</v>
      </c>
      <c r="D26" s="8">
        <v>2015</v>
      </c>
      <c r="E26" s="11">
        <v>373745</v>
      </c>
      <c r="F26" s="71">
        <v>75</v>
      </c>
      <c r="G26" s="9">
        <v>937.5</v>
      </c>
      <c r="H26" s="10">
        <f t="shared" si="7"/>
        <v>12.5</v>
      </c>
      <c r="I26" s="10">
        <f t="shared" si="8"/>
        <v>652</v>
      </c>
      <c r="J26" s="10">
        <f t="shared" si="2"/>
        <v>8.6933333333333334</v>
      </c>
      <c r="K26" s="62"/>
      <c r="L26" s="56"/>
      <c r="M26" s="67"/>
      <c r="N26" s="67"/>
      <c r="O26" s="67"/>
      <c r="P26" s="68"/>
      <c r="Q26" s="69"/>
      <c r="R26" s="69"/>
      <c r="S26" s="69"/>
      <c r="T26" s="70"/>
      <c r="V26" s="65"/>
      <c r="W26" s="29"/>
      <c r="X26" s="29"/>
      <c r="Y26" s="27"/>
      <c r="AA26" s="92"/>
      <c r="AB26" s="41"/>
    </row>
    <row r="27" spans="1:28" ht="15" customHeight="1" x14ac:dyDescent="0.25">
      <c r="A27" s="106"/>
      <c r="B27" s="8">
        <v>23</v>
      </c>
      <c r="C27" s="8">
        <v>4</v>
      </c>
      <c r="D27" s="8">
        <v>2015</v>
      </c>
      <c r="E27" s="11">
        <v>374434</v>
      </c>
      <c r="F27" s="71">
        <v>79.27</v>
      </c>
      <c r="G27" s="9">
        <v>1028.9000000000001</v>
      </c>
      <c r="H27" s="10">
        <f t="shared" si="7"/>
        <v>12.979689668222532</v>
      </c>
      <c r="I27" s="10">
        <f t="shared" si="8"/>
        <v>689</v>
      </c>
      <c r="J27" s="10">
        <f t="shared" si="2"/>
        <v>8.6918127917244856</v>
      </c>
      <c r="K27" s="62"/>
      <c r="L27" s="56"/>
      <c r="M27" s="67"/>
      <c r="N27" s="67"/>
      <c r="O27" s="67"/>
      <c r="P27" s="68"/>
      <c r="Q27" s="69"/>
      <c r="R27" s="69"/>
      <c r="S27" s="69"/>
      <c r="T27" s="70"/>
      <c r="V27" s="65"/>
      <c r="W27" s="29"/>
      <c r="X27" s="29"/>
      <c r="Y27" s="27"/>
      <c r="AA27" s="92"/>
      <c r="AB27" s="41"/>
    </row>
    <row r="28" spans="1:28" ht="15" customHeight="1" x14ac:dyDescent="0.25">
      <c r="A28" s="107"/>
      <c r="B28" s="8">
        <v>28</v>
      </c>
      <c r="C28" s="8">
        <v>4</v>
      </c>
      <c r="D28" s="8">
        <v>2015</v>
      </c>
      <c r="E28" s="11">
        <v>375156</v>
      </c>
      <c r="F28" s="71">
        <v>82.78</v>
      </c>
      <c r="G28" s="9">
        <v>1071.1500000000001</v>
      </c>
      <c r="H28" s="10">
        <f t="shared" si="7"/>
        <v>12.939719739067408</v>
      </c>
      <c r="I28" s="10">
        <f t="shared" si="8"/>
        <v>722</v>
      </c>
      <c r="J28" s="10">
        <f>I28/F28</f>
        <v>8.7219135056776995</v>
      </c>
      <c r="K28" s="62"/>
      <c r="L28" s="56"/>
      <c r="M28" s="67"/>
      <c r="N28" s="67"/>
      <c r="O28" s="67"/>
      <c r="P28" s="68"/>
      <c r="Q28" s="69"/>
      <c r="R28" s="69"/>
      <c r="S28" s="69"/>
      <c r="T28" s="70"/>
      <c r="V28" s="65"/>
      <c r="W28" s="29"/>
      <c r="X28" s="29"/>
      <c r="Y28" s="27"/>
      <c r="AA28" s="94">
        <f>SUM(G20:G28)+SUM(K20:K28)+SUM(Q20:Q28)+SUM(R20:R28)+SUM(S20:S28)+W20+X20+Y20</f>
        <v>9407.01</v>
      </c>
      <c r="AB28" s="41"/>
    </row>
    <row r="29" spans="1:28" ht="15" customHeight="1" x14ac:dyDescent="0.25">
      <c r="A29" s="105" t="s">
        <v>45</v>
      </c>
      <c r="B29" s="6">
        <v>4</v>
      </c>
      <c r="C29" s="6">
        <v>5</v>
      </c>
      <c r="D29" s="6">
        <f>D24</f>
        <v>2015</v>
      </c>
      <c r="E29" s="7">
        <v>375905</v>
      </c>
      <c r="F29" s="7">
        <v>85.99</v>
      </c>
      <c r="G29" s="32">
        <v>1104.97</v>
      </c>
      <c r="H29" s="33">
        <f t="shared" si="0"/>
        <v>12.849982556111177</v>
      </c>
      <c r="I29" s="33">
        <f>E29-E28</f>
        <v>749</v>
      </c>
      <c r="J29" s="33">
        <f>I29/F29</f>
        <v>8.7103151529247587</v>
      </c>
      <c r="K29" s="61"/>
      <c r="L29" s="1"/>
      <c r="M29" s="18">
        <v>11</v>
      </c>
      <c r="N29" s="18">
        <v>5</v>
      </c>
      <c r="O29" s="18">
        <v>2015</v>
      </c>
      <c r="P29" s="19">
        <v>376900</v>
      </c>
      <c r="Q29" s="20"/>
      <c r="R29" s="20">
        <v>1739.37</v>
      </c>
      <c r="S29" s="20"/>
      <c r="T29" s="21" t="s">
        <v>61</v>
      </c>
      <c r="V29" s="105" t="s">
        <v>45</v>
      </c>
      <c r="W29" s="29">
        <v>168.54</v>
      </c>
      <c r="X29" s="29">
        <v>692.99</v>
      </c>
      <c r="Y29" s="27"/>
      <c r="AA29" s="88"/>
      <c r="AB29" s="41"/>
    </row>
    <row r="30" spans="1:28" x14ac:dyDescent="0.25">
      <c r="A30" s="106"/>
      <c r="B30" s="8">
        <v>7</v>
      </c>
      <c r="C30" s="8">
        <v>5</v>
      </c>
      <c r="D30" s="8">
        <f t="shared" si="3"/>
        <v>2015</v>
      </c>
      <c r="E30" s="11">
        <v>376697</v>
      </c>
      <c r="F30" s="11">
        <v>84.18</v>
      </c>
      <c r="G30" s="9">
        <v>1081.71</v>
      </c>
      <c r="H30" s="10">
        <f t="shared" si="0"/>
        <v>12.849964362081254</v>
      </c>
      <c r="I30" s="10">
        <f t="shared" si="1"/>
        <v>792</v>
      </c>
      <c r="J30" s="10">
        <f t="shared" si="2"/>
        <v>9.408410548823948</v>
      </c>
      <c r="K30" s="62"/>
      <c r="L30" s="1"/>
      <c r="M30" s="22">
        <v>19</v>
      </c>
      <c r="N30" s="22"/>
      <c r="O30" s="22"/>
      <c r="P30" s="23">
        <v>378051</v>
      </c>
      <c r="Q30" s="24">
        <v>661.55</v>
      </c>
      <c r="R30" s="24">
        <v>685.85</v>
      </c>
      <c r="S30" s="24"/>
      <c r="T30" s="25" t="s">
        <v>62</v>
      </c>
      <c r="V30" s="106"/>
      <c r="W30" s="29"/>
      <c r="X30" s="29"/>
      <c r="Y30" s="27"/>
      <c r="AA30" s="89"/>
      <c r="AB30" s="41"/>
    </row>
    <row r="31" spans="1:28" x14ac:dyDescent="0.25">
      <c r="A31" s="106"/>
      <c r="B31" s="8">
        <v>13</v>
      </c>
      <c r="C31" s="8">
        <v>5</v>
      </c>
      <c r="D31" s="8">
        <f>D30</f>
        <v>2015</v>
      </c>
      <c r="E31" s="11">
        <v>377304</v>
      </c>
      <c r="F31" s="11">
        <v>79.45</v>
      </c>
      <c r="G31" s="9">
        <v>1028.9000000000001</v>
      </c>
      <c r="H31" s="10">
        <f t="shared" si="0"/>
        <v>12.950283196979234</v>
      </c>
      <c r="I31" s="10">
        <f t="shared" si="1"/>
        <v>607</v>
      </c>
      <c r="J31" s="10">
        <f t="shared" si="2"/>
        <v>7.6400251730648208</v>
      </c>
      <c r="K31" s="62"/>
      <c r="L31" s="1"/>
      <c r="M31" s="22">
        <v>19</v>
      </c>
      <c r="N31" s="22"/>
      <c r="O31" s="22"/>
      <c r="P31" s="23">
        <v>378051</v>
      </c>
      <c r="Q31" s="24">
        <v>498</v>
      </c>
      <c r="R31" s="24"/>
      <c r="S31" s="24"/>
      <c r="T31" s="25" t="s">
        <v>63</v>
      </c>
      <c r="V31" s="106"/>
      <c r="W31" s="29"/>
      <c r="X31" s="29"/>
      <c r="Y31" s="27"/>
      <c r="AA31" s="89"/>
      <c r="AB31" s="41"/>
    </row>
    <row r="32" spans="1:28" x14ac:dyDescent="0.25">
      <c r="A32" s="106"/>
      <c r="B32" s="8">
        <v>19</v>
      </c>
      <c r="C32" s="8">
        <v>5</v>
      </c>
      <c r="D32" s="8">
        <f t="shared" si="3"/>
        <v>2015</v>
      </c>
      <c r="E32" s="11">
        <v>378064</v>
      </c>
      <c r="F32" s="11">
        <v>79.87</v>
      </c>
      <c r="G32" s="9">
        <v>999.97</v>
      </c>
      <c r="H32" s="10">
        <f t="shared" si="0"/>
        <v>12.519969951170651</v>
      </c>
      <c r="I32" s="10">
        <f t="shared" si="1"/>
        <v>760</v>
      </c>
      <c r="J32" s="10">
        <f t="shared" si="2"/>
        <v>9.5154626267684979</v>
      </c>
      <c r="K32" s="62"/>
      <c r="L32" s="1"/>
      <c r="M32" s="22">
        <v>25</v>
      </c>
      <c r="N32" s="22"/>
      <c r="O32" s="22"/>
      <c r="P32" s="23">
        <v>379043</v>
      </c>
      <c r="Q32" s="24"/>
      <c r="R32" s="24"/>
      <c r="S32" s="24">
        <v>4407.24</v>
      </c>
      <c r="T32" s="25" t="s">
        <v>64</v>
      </c>
      <c r="V32" s="106"/>
      <c r="W32" s="29"/>
      <c r="X32" s="29"/>
      <c r="Y32" s="27"/>
      <c r="AA32" s="89"/>
      <c r="AB32" s="41"/>
    </row>
    <row r="33" spans="1:28" x14ac:dyDescent="0.25">
      <c r="A33" s="106"/>
      <c r="B33" s="8">
        <v>23</v>
      </c>
      <c r="C33" s="8">
        <v>5</v>
      </c>
      <c r="D33" s="8">
        <f t="shared" si="3"/>
        <v>2015</v>
      </c>
      <c r="E33" s="11">
        <v>378730</v>
      </c>
      <c r="F33" s="11">
        <v>80.650000000000006</v>
      </c>
      <c r="G33" s="9">
        <v>1036.3499999999999</v>
      </c>
      <c r="H33" s="10">
        <f t="shared" si="0"/>
        <v>12.849969001859886</v>
      </c>
      <c r="I33" s="10">
        <f t="shared" si="1"/>
        <v>666</v>
      </c>
      <c r="J33" s="10">
        <f t="shared" si="2"/>
        <v>8.2579045257284562</v>
      </c>
      <c r="K33" s="62"/>
      <c r="L33" s="1"/>
      <c r="M33" s="22"/>
      <c r="N33" s="22"/>
      <c r="O33" s="22"/>
      <c r="P33" s="23"/>
      <c r="Q33" s="24"/>
      <c r="R33" s="24"/>
      <c r="S33" s="24"/>
      <c r="T33" s="25"/>
      <c r="V33" s="106"/>
      <c r="W33" s="29"/>
      <c r="X33" s="29"/>
      <c r="Y33" s="27"/>
      <c r="AA33" s="89"/>
      <c r="AB33" s="41"/>
    </row>
    <row r="34" spans="1:28" x14ac:dyDescent="0.25">
      <c r="A34" s="107"/>
      <c r="B34" s="12">
        <v>27</v>
      </c>
      <c r="C34" s="12">
        <v>5</v>
      </c>
      <c r="D34" s="12">
        <f t="shared" si="3"/>
        <v>2015</v>
      </c>
      <c r="E34" s="13">
        <v>379473</v>
      </c>
      <c r="F34" s="13">
        <v>88.67</v>
      </c>
      <c r="G34" s="14">
        <v>1130.55</v>
      </c>
      <c r="H34" s="15">
        <f t="shared" si="0"/>
        <v>12.750084583286341</v>
      </c>
      <c r="I34" s="15">
        <f t="shared" si="1"/>
        <v>743</v>
      </c>
      <c r="J34" s="15">
        <f t="shared" si="2"/>
        <v>8.3793842336754256</v>
      </c>
      <c r="K34" s="63"/>
      <c r="L34" s="1"/>
      <c r="M34" s="34"/>
      <c r="N34" s="34"/>
      <c r="O34" s="34"/>
      <c r="P34" s="35"/>
      <c r="Q34" s="36"/>
      <c r="R34" s="36"/>
      <c r="S34" s="36"/>
      <c r="T34" s="37"/>
      <c r="V34" s="106"/>
      <c r="W34" s="29"/>
      <c r="X34" s="29"/>
      <c r="Y34" s="27"/>
      <c r="AA34" s="94">
        <f>SUM(G29:G34)+SUM(K29:K34)+SUM(Q29:Q34)+SUM(R29:R34)+SUM(S29:S34)+W29+X29+Y29</f>
        <v>15235.99</v>
      </c>
      <c r="AB34" s="41"/>
    </row>
    <row r="35" spans="1:28" x14ac:dyDescent="0.25">
      <c r="A35" s="105" t="s">
        <v>46</v>
      </c>
      <c r="B35" s="8">
        <v>1</v>
      </c>
      <c r="C35" s="8">
        <v>6</v>
      </c>
      <c r="D35" s="8">
        <f>D34</f>
        <v>2015</v>
      </c>
      <c r="E35" s="11">
        <v>380134</v>
      </c>
      <c r="F35" s="11">
        <v>82.43</v>
      </c>
      <c r="G35" s="9">
        <v>1040.25</v>
      </c>
      <c r="H35" s="10">
        <f t="shared" si="0"/>
        <v>12.619798617008369</v>
      </c>
      <c r="I35" s="33">
        <f t="shared" si="1"/>
        <v>661</v>
      </c>
      <c r="J35" s="10">
        <f t="shared" si="2"/>
        <v>8.0189251486109416</v>
      </c>
      <c r="K35" s="62"/>
      <c r="L35" s="48"/>
      <c r="M35" s="49">
        <v>26</v>
      </c>
      <c r="N35" s="49">
        <v>6</v>
      </c>
      <c r="O35" s="18">
        <v>2015</v>
      </c>
      <c r="P35" s="50">
        <v>383648</v>
      </c>
      <c r="Q35" s="24"/>
      <c r="R35" s="24">
        <v>674.25</v>
      </c>
      <c r="S35" s="24"/>
      <c r="T35" s="25" t="s">
        <v>65</v>
      </c>
      <c r="V35" s="105" t="s">
        <v>46</v>
      </c>
      <c r="W35" s="29">
        <v>168.54</v>
      </c>
      <c r="X35" s="29">
        <v>692.99</v>
      </c>
      <c r="Y35" s="27"/>
      <c r="AA35" s="88"/>
      <c r="AB35" s="41"/>
    </row>
    <row r="36" spans="1:28" x14ac:dyDescent="0.25">
      <c r="A36" s="106"/>
      <c r="B36" s="8">
        <v>4</v>
      </c>
      <c r="C36" s="8">
        <v>6</v>
      </c>
      <c r="D36" s="8">
        <f t="shared" si="3"/>
        <v>2015</v>
      </c>
      <c r="E36" s="11">
        <v>380875</v>
      </c>
      <c r="F36" s="11">
        <v>85.5</v>
      </c>
      <c r="G36" s="9">
        <v>1140.6600000000001</v>
      </c>
      <c r="H36" s="10">
        <f t="shared" si="0"/>
        <v>13.341052631578949</v>
      </c>
      <c r="I36" s="10">
        <f t="shared" si="1"/>
        <v>741</v>
      </c>
      <c r="J36" s="10">
        <f t="shared" si="2"/>
        <v>8.6666666666666661</v>
      </c>
      <c r="K36" s="62"/>
      <c r="L36" s="1"/>
      <c r="M36" s="22">
        <v>26</v>
      </c>
      <c r="N36" s="22"/>
      <c r="O36" s="22"/>
      <c r="P36" s="23">
        <v>383648</v>
      </c>
      <c r="Q36" s="24"/>
      <c r="R36" s="24">
        <v>21.25</v>
      </c>
      <c r="S36" s="24"/>
      <c r="T36" s="25" t="s">
        <v>66</v>
      </c>
      <c r="V36" s="106"/>
      <c r="W36" s="29"/>
      <c r="X36" s="29"/>
      <c r="Y36" s="27"/>
      <c r="AA36" s="89"/>
      <c r="AB36" s="41"/>
    </row>
    <row r="37" spans="1:28" x14ac:dyDescent="0.25">
      <c r="A37" s="106"/>
      <c r="B37" s="8">
        <v>10</v>
      </c>
      <c r="C37" s="8">
        <v>6</v>
      </c>
      <c r="D37" s="8">
        <f t="shared" si="3"/>
        <v>2015</v>
      </c>
      <c r="E37" s="11">
        <v>381464</v>
      </c>
      <c r="F37" s="11">
        <v>73</v>
      </c>
      <c r="G37" s="9">
        <v>973.85</v>
      </c>
      <c r="H37" s="10">
        <f t="shared" si="0"/>
        <v>13.34041095890411</v>
      </c>
      <c r="I37" s="10">
        <f t="shared" si="1"/>
        <v>589</v>
      </c>
      <c r="J37" s="10">
        <f t="shared" si="2"/>
        <v>8.0684931506849313</v>
      </c>
      <c r="K37" s="62"/>
      <c r="L37" s="1"/>
      <c r="M37" s="22">
        <v>26</v>
      </c>
      <c r="N37" s="22"/>
      <c r="O37" s="22"/>
      <c r="P37" s="23">
        <v>383657</v>
      </c>
      <c r="Q37" s="24">
        <v>458</v>
      </c>
      <c r="R37" s="24"/>
      <c r="S37" s="24"/>
      <c r="T37" s="25" t="s">
        <v>67</v>
      </c>
      <c r="V37" s="106"/>
      <c r="W37" s="29"/>
      <c r="X37" s="29"/>
      <c r="Y37" s="27"/>
      <c r="AA37" s="89"/>
      <c r="AB37" s="41"/>
    </row>
    <row r="38" spans="1:28" x14ac:dyDescent="0.25">
      <c r="A38" s="106"/>
      <c r="B38" s="8">
        <v>12</v>
      </c>
      <c r="C38" s="8">
        <v>6</v>
      </c>
      <c r="D38" s="8">
        <f t="shared" si="3"/>
        <v>2015</v>
      </c>
      <c r="E38" s="11">
        <v>382060</v>
      </c>
      <c r="F38" s="11">
        <v>68.11</v>
      </c>
      <c r="G38" s="9">
        <v>908.65</v>
      </c>
      <c r="H38" s="10">
        <f t="shared" si="0"/>
        <v>13.340919101453531</v>
      </c>
      <c r="I38" s="10">
        <f t="shared" si="1"/>
        <v>596</v>
      </c>
      <c r="J38" s="10">
        <f t="shared" si="2"/>
        <v>8.7505505799442087</v>
      </c>
      <c r="K38" s="62"/>
      <c r="L38" s="1"/>
      <c r="M38" s="22">
        <v>30</v>
      </c>
      <c r="N38" s="22"/>
      <c r="O38" s="22"/>
      <c r="P38" s="23">
        <v>383903</v>
      </c>
      <c r="Q38" s="24"/>
      <c r="R38" s="24">
        <v>354.9</v>
      </c>
      <c r="S38" s="24"/>
      <c r="T38" s="25" t="s">
        <v>68</v>
      </c>
      <c r="V38" s="106"/>
      <c r="W38" s="29"/>
      <c r="X38" s="29"/>
      <c r="Y38" s="27"/>
      <c r="AA38" s="89"/>
      <c r="AB38" s="41"/>
    </row>
    <row r="39" spans="1:28" x14ac:dyDescent="0.25">
      <c r="A39" s="106"/>
      <c r="B39" s="8">
        <v>18</v>
      </c>
      <c r="C39" s="8">
        <v>6</v>
      </c>
      <c r="D39" s="8">
        <f t="shared" si="3"/>
        <v>2015</v>
      </c>
      <c r="E39" s="11">
        <v>382680</v>
      </c>
      <c r="F39" s="11">
        <v>74.67</v>
      </c>
      <c r="G39" s="9">
        <v>996.1</v>
      </c>
      <c r="H39" s="10">
        <f t="shared" si="0"/>
        <v>13.340029462970403</v>
      </c>
      <c r="I39" s="10">
        <f t="shared" si="1"/>
        <v>620</v>
      </c>
      <c r="J39" s="10">
        <f t="shared" si="2"/>
        <v>8.3032007499665195</v>
      </c>
      <c r="K39" s="62"/>
      <c r="L39" s="1"/>
      <c r="M39" s="22"/>
      <c r="N39" s="22"/>
      <c r="O39" s="22"/>
      <c r="P39" s="23"/>
      <c r="Q39" s="24"/>
      <c r="R39" s="24"/>
      <c r="S39" s="24"/>
      <c r="T39" s="25"/>
      <c r="V39" s="106"/>
      <c r="W39" s="29"/>
      <c r="X39" s="29"/>
      <c r="Y39" s="27"/>
      <c r="AA39" s="89"/>
      <c r="AB39" s="41"/>
    </row>
    <row r="40" spans="1:28" x14ac:dyDescent="0.25">
      <c r="A40" s="106"/>
      <c r="B40" s="8">
        <v>24</v>
      </c>
      <c r="C40" s="8">
        <v>6</v>
      </c>
      <c r="D40" s="8">
        <f t="shared" si="3"/>
        <v>2015</v>
      </c>
      <c r="E40" s="11">
        <v>383088</v>
      </c>
      <c r="F40" s="11">
        <v>49.76</v>
      </c>
      <c r="G40" s="9">
        <v>647.9</v>
      </c>
      <c r="H40" s="10">
        <f t="shared" si="0"/>
        <v>13.020498392282958</v>
      </c>
      <c r="I40" s="10">
        <f t="shared" si="1"/>
        <v>408</v>
      </c>
      <c r="J40" s="10">
        <f t="shared" si="2"/>
        <v>8.19935691318328</v>
      </c>
      <c r="K40" s="62"/>
      <c r="L40" s="1"/>
      <c r="M40" s="22"/>
      <c r="N40" s="22"/>
      <c r="O40" s="22"/>
      <c r="P40" s="23"/>
      <c r="Q40" s="24"/>
      <c r="R40" s="24"/>
      <c r="S40" s="24"/>
      <c r="T40" s="25"/>
      <c r="V40" s="106"/>
      <c r="W40" s="29"/>
      <c r="X40" s="29"/>
      <c r="Y40" s="27"/>
      <c r="AA40" s="89"/>
      <c r="AB40" s="41"/>
    </row>
    <row r="41" spans="1:28" x14ac:dyDescent="0.25">
      <c r="A41" s="107"/>
      <c r="B41" s="8">
        <v>29</v>
      </c>
      <c r="C41" s="8">
        <v>6</v>
      </c>
      <c r="D41" s="8">
        <v>2015</v>
      </c>
      <c r="E41" s="11">
        <v>383776</v>
      </c>
      <c r="F41" s="11">
        <v>82</v>
      </c>
      <c r="G41" s="9">
        <v>1093.8800000000001</v>
      </c>
      <c r="H41" s="10">
        <f t="shared" si="0"/>
        <v>13.340000000000002</v>
      </c>
      <c r="I41" s="10">
        <f t="shared" ref="I41" si="9">E41-E40</f>
        <v>688</v>
      </c>
      <c r="J41" s="10">
        <f t="shared" ref="J41" si="10">I41/F41</f>
        <v>8.3902439024390247</v>
      </c>
      <c r="K41" s="62"/>
      <c r="L41" s="1"/>
      <c r="M41" s="22"/>
      <c r="N41" s="22"/>
      <c r="O41" s="22"/>
      <c r="P41" s="23"/>
      <c r="Q41" s="24"/>
      <c r="R41" s="24"/>
      <c r="S41" s="24"/>
      <c r="T41" s="25"/>
      <c r="V41" s="107"/>
      <c r="W41" s="29"/>
      <c r="X41" s="29"/>
      <c r="Y41" s="27"/>
      <c r="AA41" s="94">
        <f>SUM(G35:G41)+SUM(K35:K41)+SUM(Q35:Q41)+SUM(R35:R41)+SUM(S35:S41)+W35+X35+Y35</f>
        <v>9171.2200000000012</v>
      </c>
      <c r="AB41" s="41"/>
    </row>
    <row r="42" spans="1:28" x14ac:dyDescent="0.25">
      <c r="A42" s="105" t="s">
        <v>47</v>
      </c>
      <c r="B42" s="6">
        <v>2</v>
      </c>
      <c r="C42" s="6">
        <v>7</v>
      </c>
      <c r="D42" s="6">
        <f>D40</f>
        <v>2015</v>
      </c>
      <c r="E42" s="7">
        <v>384502</v>
      </c>
      <c r="F42" s="7">
        <v>83.81</v>
      </c>
      <c r="G42" s="32">
        <v>1041.75</v>
      </c>
      <c r="H42" s="33">
        <f t="shared" si="0"/>
        <v>12.429900966471781</v>
      </c>
      <c r="I42" s="33">
        <f>E42-E41</f>
        <v>726</v>
      </c>
      <c r="J42" s="33">
        <f t="shared" si="2"/>
        <v>8.6624507815296496</v>
      </c>
      <c r="K42" s="61"/>
      <c r="L42" s="1"/>
      <c r="M42" s="18">
        <v>6</v>
      </c>
      <c r="N42" s="18">
        <v>7</v>
      </c>
      <c r="O42" s="18">
        <v>2015</v>
      </c>
      <c r="P42" s="19">
        <v>384860</v>
      </c>
      <c r="Q42" s="20"/>
      <c r="R42" s="20">
        <v>1970</v>
      </c>
      <c r="S42" s="20"/>
      <c r="T42" s="21" t="s">
        <v>69</v>
      </c>
      <c r="V42" s="105" t="s">
        <v>47</v>
      </c>
      <c r="W42" s="29">
        <v>168.54</v>
      </c>
      <c r="X42" s="29">
        <v>831.59</v>
      </c>
      <c r="Y42" s="27"/>
      <c r="AA42" s="88"/>
      <c r="AB42" s="41"/>
    </row>
    <row r="43" spans="1:28" x14ac:dyDescent="0.25">
      <c r="A43" s="106"/>
      <c r="B43" s="8">
        <v>8</v>
      </c>
      <c r="C43" s="8">
        <v>7</v>
      </c>
      <c r="D43" s="8">
        <f t="shared" si="3"/>
        <v>2015</v>
      </c>
      <c r="E43" s="11">
        <v>385216</v>
      </c>
      <c r="F43" s="11">
        <v>82.6</v>
      </c>
      <c r="G43" s="9">
        <v>1065.55</v>
      </c>
      <c r="H43" s="10">
        <f t="shared" si="0"/>
        <v>12.900121065375304</v>
      </c>
      <c r="I43" s="10">
        <f t="shared" si="1"/>
        <v>714</v>
      </c>
      <c r="J43" s="10">
        <f t="shared" si="2"/>
        <v>8.6440677966101696</v>
      </c>
      <c r="K43" s="62"/>
      <c r="L43" s="1"/>
      <c r="M43" s="22">
        <v>9</v>
      </c>
      <c r="N43" s="22"/>
      <c r="O43" s="22"/>
      <c r="P43" s="23">
        <v>385745</v>
      </c>
      <c r="Q43" s="24"/>
      <c r="R43" s="24"/>
      <c r="S43" s="24">
        <v>120.02</v>
      </c>
      <c r="T43" s="25"/>
      <c r="V43" s="106"/>
      <c r="W43" s="29"/>
      <c r="X43" s="29"/>
      <c r="Y43" s="27"/>
      <c r="AA43" s="89"/>
      <c r="AB43" s="41"/>
    </row>
    <row r="44" spans="1:28" x14ac:dyDescent="0.25">
      <c r="A44" s="106"/>
      <c r="B44" s="8">
        <v>10</v>
      </c>
      <c r="C44" s="8">
        <v>7</v>
      </c>
      <c r="D44" s="8">
        <f t="shared" si="3"/>
        <v>2015</v>
      </c>
      <c r="E44" s="11">
        <v>385968</v>
      </c>
      <c r="F44" s="11">
        <v>77.13</v>
      </c>
      <c r="G44" s="9">
        <v>1034.3</v>
      </c>
      <c r="H44" s="10">
        <f t="shared" si="0"/>
        <v>13.409827563853234</v>
      </c>
      <c r="I44" s="10">
        <f t="shared" si="1"/>
        <v>752</v>
      </c>
      <c r="J44" s="10">
        <f t="shared" si="2"/>
        <v>9.749773110333205</v>
      </c>
      <c r="K44" s="62"/>
      <c r="L44" s="1"/>
      <c r="M44" s="22">
        <v>24</v>
      </c>
      <c r="N44" s="22"/>
      <c r="O44" s="22"/>
      <c r="P44" s="23">
        <v>389068</v>
      </c>
      <c r="Q44" s="24">
        <v>249</v>
      </c>
      <c r="R44" s="24"/>
      <c r="S44" s="24"/>
      <c r="T44" s="25" t="s">
        <v>70</v>
      </c>
      <c r="V44" s="106"/>
      <c r="W44" s="29"/>
      <c r="X44" s="29"/>
      <c r="Y44" s="27"/>
      <c r="AA44" s="89"/>
      <c r="AB44" s="41"/>
    </row>
    <row r="45" spans="1:28" x14ac:dyDescent="0.25">
      <c r="A45" s="106"/>
      <c r="B45" s="8">
        <v>13</v>
      </c>
      <c r="C45" s="8">
        <v>7</v>
      </c>
      <c r="D45" s="8">
        <f t="shared" si="3"/>
        <v>2015</v>
      </c>
      <c r="E45" s="11">
        <v>386609</v>
      </c>
      <c r="F45" s="11">
        <v>77.83</v>
      </c>
      <c r="G45" s="9">
        <v>1026.58</v>
      </c>
      <c r="H45" s="10">
        <f t="shared" si="0"/>
        <v>13.190029551586791</v>
      </c>
      <c r="I45" s="10">
        <f t="shared" si="1"/>
        <v>641</v>
      </c>
      <c r="J45" s="10">
        <f t="shared" si="2"/>
        <v>8.2358987536939487</v>
      </c>
      <c r="K45" s="62"/>
      <c r="L45" s="1"/>
      <c r="M45" s="22"/>
      <c r="N45" s="22"/>
      <c r="O45" s="23"/>
      <c r="P45" s="23"/>
      <c r="Q45" s="24"/>
      <c r="R45" s="24"/>
      <c r="S45" s="24"/>
      <c r="T45" s="25"/>
      <c r="V45" s="106"/>
      <c r="W45" s="29"/>
      <c r="X45" s="29"/>
      <c r="Y45" s="27"/>
      <c r="AA45" s="89"/>
      <c r="AB45" s="41"/>
    </row>
    <row r="46" spans="1:28" x14ac:dyDescent="0.25">
      <c r="A46" s="106"/>
      <c r="B46" s="8">
        <v>14</v>
      </c>
      <c r="C46" s="8">
        <v>7</v>
      </c>
      <c r="D46" s="8">
        <f t="shared" si="3"/>
        <v>2015</v>
      </c>
      <c r="E46" s="11">
        <v>387030</v>
      </c>
      <c r="F46" s="11">
        <v>47.22</v>
      </c>
      <c r="G46" s="9">
        <v>616.70000000000005</v>
      </c>
      <c r="H46" s="10">
        <f t="shared" si="0"/>
        <v>13.06014400677679</v>
      </c>
      <c r="I46" s="10">
        <f t="shared" si="1"/>
        <v>421</v>
      </c>
      <c r="J46" s="10">
        <f t="shared" si="2"/>
        <v>8.9157136806437958</v>
      </c>
      <c r="K46" s="62"/>
      <c r="M46" s="22"/>
      <c r="N46" s="22"/>
      <c r="O46" s="23"/>
      <c r="P46" s="23"/>
      <c r="Q46" s="24"/>
      <c r="R46" s="24"/>
      <c r="S46" s="24"/>
      <c r="T46" s="25"/>
      <c r="V46" s="106"/>
      <c r="W46" s="29"/>
      <c r="X46" s="29"/>
      <c r="Y46" s="27"/>
      <c r="AA46" s="89"/>
      <c r="AB46" s="41"/>
    </row>
    <row r="47" spans="1:28" x14ac:dyDescent="0.25">
      <c r="A47" s="106"/>
      <c r="B47" s="8">
        <v>15</v>
      </c>
      <c r="C47" s="8">
        <v>7</v>
      </c>
      <c r="D47" s="8">
        <f t="shared" si="3"/>
        <v>2015</v>
      </c>
      <c r="E47" s="11">
        <v>387718</v>
      </c>
      <c r="F47" s="11">
        <v>74.72</v>
      </c>
      <c r="G47" s="9">
        <v>1002</v>
      </c>
      <c r="H47" s="10">
        <f t="shared" si="0"/>
        <v>13.410064239828694</v>
      </c>
      <c r="I47" s="10">
        <f t="shared" si="1"/>
        <v>688</v>
      </c>
      <c r="J47" s="10">
        <f t="shared" si="2"/>
        <v>9.2077087794432551</v>
      </c>
      <c r="K47" s="62"/>
      <c r="M47" s="22"/>
      <c r="N47" s="22"/>
      <c r="O47" s="23"/>
      <c r="P47" s="23"/>
      <c r="Q47" s="24"/>
      <c r="R47" s="24"/>
      <c r="S47" s="24"/>
      <c r="T47" s="25"/>
      <c r="V47" s="106"/>
      <c r="W47" s="29"/>
      <c r="X47" s="29"/>
      <c r="Y47" s="27"/>
      <c r="AA47" s="89"/>
      <c r="AB47" s="41"/>
    </row>
    <row r="48" spans="1:28" x14ac:dyDescent="0.25">
      <c r="A48" s="106"/>
      <c r="B48" s="8">
        <v>20</v>
      </c>
      <c r="C48" s="8">
        <v>7</v>
      </c>
      <c r="D48" s="8">
        <f t="shared" si="3"/>
        <v>2015</v>
      </c>
      <c r="E48" s="11">
        <v>388442</v>
      </c>
      <c r="F48" s="11">
        <v>85.21</v>
      </c>
      <c r="G48" s="9">
        <v>1132.45</v>
      </c>
      <c r="H48" s="10">
        <f t="shared" ref="H48:H51" si="11">G48/F48</f>
        <v>13.290106794977117</v>
      </c>
      <c r="I48" s="10">
        <f t="shared" ref="I48:I51" si="12">E48-E47</f>
        <v>724</v>
      </c>
      <c r="J48" s="10">
        <f t="shared" ref="J48:J51" si="13">I48/F48</f>
        <v>8.4966553221452887</v>
      </c>
      <c r="K48" s="62"/>
      <c r="M48" s="22"/>
      <c r="N48" s="22"/>
      <c r="O48" s="22">
        <v>2015</v>
      </c>
      <c r="P48" s="23"/>
      <c r="Q48" s="24"/>
      <c r="R48" s="24"/>
      <c r="S48" s="24"/>
      <c r="T48" s="25"/>
      <c r="V48" s="106"/>
      <c r="W48" s="29"/>
      <c r="X48" s="29"/>
      <c r="Y48" s="27"/>
      <c r="AA48" s="89"/>
      <c r="AB48" s="41"/>
    </row>
    <row r="49" spans="1:28" x14ac:dyDescent="0.25">
      <c r="A49" s="106"/>
      <c r="B49" s="8">
        <v>24</v>
      </c>
      <c r="C49" s="8">
        <v>7</v>
      </c>
      <c r="D49" s="8">
        <f t="shared" si="3"/>
        <v>2015</v>
      </c>
      <c r="E49" s="11">
        <v>389171</v>
      </c>
      <c r="F49" s="11">
        <v>82.1</v>
      </c>
      <c r="G49" s="9">
        <v>1087.8499999999999</v>
      </c>
      <c r="H49" s="10">
        <f t="shared" si="11"/>
        <v>13.250304506699147</v>
      </c>
      <c r="I49" s="10">
        <f t="shared" si="12"/>
        <v>729</v>
      </c>
      <c r="J49" s="10">
        <f t="shared" si="13"/>
        <v>8.8794153471376376</v>
      </c>
      <c r="K49" s="62"/>
      <c r="M49" s="22"/>
      <c r="N49" s="22"/>
      <c r="O49" s="23"/>
      <c r="P49" s="23"/>
      <c r="Q49" s="24"/>
      <c r="R49" s="24"/>
      <c r="S49" s="24"/>
      <c r="T49" s="25"/>
      <c r="V49" s="106"/>
      <c r="W49" s="29"/>
      <c r="X49" s="29"/>
      <c r="Y49" s="27"/>
      <c r="AA49" s="89"/>
      <c r="AB49" s="41"/>
    </row>
    <row r="50" spans="1:28" x14ac:dyDescent="0.25">
      <c r="A50" s="106"/>
      <c r="B50" s="8">
        <v>26</v>
      </c>
      <c r="C50" s="8">
        <v>7</v>
      </c>
      <c r="D50" s="8">
        <f t="shared" si="3"/>
        <v>2015</v>
      </c>
      <c r="E50" s="11">
        <v>389866</v>
      </c>
      <c r="F50" s="11">
        <v>78.16</v>
      </c>
      <c r="G50" s="9">
        <v>1014.51</v>
      </c>
      <c r="H50" s="10">
        <f t="shared" si="11"/>
        <v>12.979912998976459</v>
      </c>
      <c r="I50" s="10">
        <f t="shared" si="12"/>
        <v>695</v>
      </c>
      <c r="J50" s="10">
        <f t="shared" si="13"/>
        <v>8.8920163766632552</v>
      </c>
      <c r="K50" s="62"/>
      <c r="M50" s="22"/>
      <c r="N50" s="22"/>
      <c r="O50" s="23"/>
      <c r="P50" s="23"/>
      <c r="Q50" s="24"/>
      <c r="R50" s="24"/>
      <c r="S50" s="24"/>
      <c r="T50" s="25"/>
      <c r="V50" s="106"/>
      <c r="W50" s="29"/>
      <c r="X50" s="29"/>
      <c r="Y50" s="27"/>
      <c r="AA50" s="89"/>
      <c r="AB50" s="41"/>
    </row>
    <row r="51" spans="1:28" x14ac:dyDescent="0.25">
      <c r="A51" s="107"/>
      <c r="B51" s="12">
        <v>28</v>
      </c>
      <c r="C51" s="12">
        <v>7</v>
      </c>
      <c r="D51" s="12">
        <f t="shared" si="3"/>
        <v>2015</v>
      </c>
      <c r="E51" s="13">
        <v>390576</v>
      </c>
      <c r="F51" s="13">
        <v>77.45</v>
      </c>
      <c r="G51" s="14">
        <v>1034.83</v>
      </c>
      <c r="H51" s="15">
        <f t="shared" si="11"/>
        <v>13.361265332472561</v>
      </c>
      <c r="I51" s="15">
        <f t="shared" si="12"/>
        <v>710</v>
      </c>
      <c r="J51" s="15">
        <f t="shared" si="13"/>
        <v>9.1672046481601033</v>
      </c>
      <c r="K51" s="63"/>
      <c r="M51" s="34"/>
      <c r="N51" s="34"/>
      <c r="O51" s="35"/>
      <c r="P51" s="35"/>
      <c r="Q51" s="36"/>
      <c r="R51" s="36"/>
      <c r="S51" s="36"/>
      <c r="T51" s="37"/>
      <c r="V51" s="107"/>
      <c r="W51" s="29"/>
      <c r="X51" s="29"/>
      <c r="Y51" s="27"/>
      <c r="AA51" s="94">
        <f>SUM(G42:G51)+SUM(K42:K51)+SUM(Q42:Q51)+SUM(R42:R51)+SUM(S42:S51)+W42+X42+Y42</f>
        <v>13395.670000000002</v>
      </c>
      <c r="AB51" s="41"/>
    </row>
    <row r="52" spans="1:28" ht="15" customHeight="1" x14ac:dyDescent="0.25">
      <c r="A52" s="106" t="s">
        <v>48</v>
      </c>
      <c r="B52" s="8">
        <v>3</v>
      </c>
      <c r="C52" s="8">
        <v>8</v>
      </c>
      <c r="D52" s="8">
        <f>D47</f>
        <v>2015</v>
      </c>
      <c r="E52" s="11">
        <v>391290</v>
      </c>
      <c r="F52" s="11">
        <v>78.66</v>
      </c>
      <c r="G52" s="9">
        <v>1050.9000000000001</v>
      </c>
      <c r="H52" s="10">
        <f t="shared" si="0"/>
        <v>13.360030511060261</v>
      </c>
      <c r="I52" s="10">
        <f>E52-E51</f>
        <v>714</v>
      </c>
      <c r="J52" s="10">
        <f>I52/F52</f>
        <v>9.0770404271548433</v>
      </c>
      <c r="K52" s="62"/>
      <c r="M52" s="22"/>
      <c r="N52" s="22">
        <v>8</v>
      </c>
      <c r="O52" s="22">
        <v>2015</v>
      </c>
      <c r="P52" s="23"/>
      <c r="Q52" s="24"/>
      <c r="R52" s="24"/>
      <c r="S52" s="24"/>
      <c r="T52" s="25"/>
      <c r="V52" s="105" t="s">
        <v>48</v>
      </c>
      <c r="W52" s="29">
        <v>168.54</v>
      </c>
      <c r="X52" s="29">
        <v>831.59</v>
      </c>
      <c r="Y52" s="27"/>
      <c r="AA52" s="88"/>
      <c r="AB52" s="41"/>
    </row>
    <row r="53" spans="1:28" x14ac:dyDescent="0.25">
      <c r="A53" s="106"/>
      <c r="B53" s="8">
        <v>7</v>
      </c>
      <c r="C53" s="8">
        <v>8</v>
      </c>
      <c r="D53" s="8">
        <f t="shared" si="3"/>
        <v>2015</v>
      </c>
      <c r="E53" s="11">
        <v>391891</v>
      </c>
      <c r="F53" s="11">
        <v>71.989999999999995</v>
      </c>
      <c r="G53" s="9">
        <v>902.81</v>
      </c>
      <c r="H53" s="10">
        <f t="shared" si="0"/>
        <v>12.540769551326573</v>
      </c>
      <c r="I53" s="10">
        <f t="shared" si="1"/>
        <v>601</v>
      </c>
      <c r="J53" s="10">
        <f t="shared" si="2"/>
        <v>8.3483817196832906</v>
      </c>
      <c r="K53" s="62"/>
      <c r="M53" s="22"/>
      <c r="N53" s="22"/>
      <c r="O53" s="23"/>
      <c r="P53" s="23"/>
      <c r="Q53" s="24"/>
      <c r="R53" s="24"/>
      <c r="S53" s="24"/>
      <c r="T53" s="25"/>
      <c r="V53" s="106"/>
      <c r="W53" s="29"/>
      <c r="X53" s="29"/>
      <c r="Y53" s="27"/>
      <c r="AA53" s="89"/>
      <c r="AB53" s="41"/>
    </row>
    <row r="54" spans="1:28" x14ac:dyDescent="0.25">
      <c r="A54" s="106"/>
      <c r="B54" s="8">
        <v>11</v>
      </c>
      <c r="C54" s="8">
        <v>8</v>
      </c>
      <c r="D54" s="8">
        <f t="shared" si="3"/>
        <v>2015</v>
      </c>
      <c r="E54" s="11">
        <v>392329</v>
      </c>
      <c r="F54" s="11">
        <v>53.88</v>
      </c>
      <c r="G54" s="9">
        <v>675.71</v>
      </c>
      <c r="H54" s="10">
        <f t="shared" si="0"/>
        <v>12.54101707498144</v>
      </c>
      <c r="I54" s="10">
        <f t="shared" si="1"/>
        <v>438</v>
      </c>
      <c r="J54" s="10">
        <f t="shared" si="2"/>
        <v>8.1291759465478837</v>
      </c>
      <c r="K54" s="62"/>
      <c r="M54" s="22"/>
      <c r="N54" s="22"/>
      <c r="O54" s="23"/>
      <c r="P54" s="23"/>
      <c r="Q54" s="24"/>
      <c r="R54" s="24"/>
      <c r="S54" s="24"/>
      <c r="T54" s="25"/>
      <c r="V54" s="106"/>
      <c r="W54" s="29"/>
      <c r="X54" s="29"/>
      <c r="Y54" s="27"/>
      <c r="AA54" s="89"/>
      <c r="AB54" s="41"/>
    </row>
    <row r="55" spans="1:28" x14ac:dyDescent="0.25">
      <c r="A55" s="106"/>
      <c r="B55" s="8">
        <v>13</v>
      </c>
      <c r="C55" s="8">
        <v>8</v>
      </c>
      <c r="D55" s="8">
        <f t="shared" si="3"/>
        <v>2015</v>
      </c>
      <c r="E55" s="11">
        <v>392980</v>
      </c>
      <c r="F55" s="11">
        <v>75.73</v>
      </c>
      <c r="G55" s="9">
        <v>956.47</v>
      </c>
      <c r="H55" s="10">
        <f t="shared" si="0"/>
        <v>12.630001320480655</v>
      </c>
      <c r="I55" s="10">
        <f t="shared" si="1"/>
        <v>651</v>
      </c>
      <c r="J55" s="10">
        <f t="shared" si="2"/>
        <v>8.5963290637792156</v>
      </c>
      <c r="K55" s="62"/>
      <c r="M55" s="22"/>
      <c r="N55" s="22"/>
      <c r="O55" s="23"/>
      <c r="P55" s="23"/>
      <c r="Q55" s="24"/>
      <c r="R55" s="24"/>
      <c r="S55" s="24"/>
      <c r="T55" s="25"/>
      <c r="V55" s="106"/>
      <c r="W55" s="29"/>
      <c r="X55" s="29"/>
      <c r="Y55" s="27"/>
      <c r="AA55" s="89"/>
      <c r="AB55" s="41"/>
    </row>
    <row r="56" spans="1:28" x14ac:dyDescent="0.25">
      <c r="A56" s="106"/>
      <c r="B56" s="8">
        <v>16</v>
      </c>
      <c r="C56" s="8">
        <v>8</v>
      </c>
      <c r="D56" s="8">
        <f t="shared" si="3"/>
        <v>2015</v>
      </c>
      <c r="E56" s="11">
        <v>393646</v>
      </c>
      <c r="F56" s="11">
        <v>71.069999999999993</v>
      </c>
      <c r="G56" s="9">
        <v>904</v>
      </c>
      <c r="H56" s="10">
        <f t="shared" si="0"/>
        <v>12.719853665400311</v>
      </c>
      <c r="I56" s="10">
        <f t="shared" si="1"/>
        <v>666</v>
      </c>
      <c r="J56" s="10">
        <f t="shared" si="2"/>
        <v>9.3710426340227961</v>
      </c>
      <c r="K56" s="62"/>
      <c r="M56" s="22"/>
      <c r="N56" s="22"/>
      <c r="O56" s="23"/>
      <c r="P56" s="23"/>
      <c r="Q56" s="24"/>
      <c r="R56" s="24"/>
      <c r="S56" s="24"/>
      <c r="T56" s="25"/>
      <c r="V56" s="106"/>
      <c r="W56" s="29"/>
      <c r="X56" s="29"/>
      <c r="Y56" s="27"/>
      <c r="AA56" s="89"/>
      <c r="AB56" s="41"/>
    </row>
    <row r="57" spans="1:28" x14ac:dyDescent="0.25">
      <c r="A57" s="106"/>
      <c r="B57" s="8">
        <v>18</v>
      </c>
      <c r="C57" s="8">
        <v>8</v>
      </c>
      <c r="D57" s="8">
        <f t="shared" si="3"/>
        <v>2015</v>
      </c>
      <c r="E57" s="11">
        <v>394002</v>
      </c>
      <c r="F57" s="11">
        <v>45.49</v>
      </c>
      <c r="G57" s="9">
        <v>574.63</v>
      </c>
      <c r="H57" s="10">
        <f t="shared" si="0"/>
        <v>12.632007034513078</v>
      </c>
      <c r="I57" s="10">
        <f t="shared" si="1"/>
        <v>356</v>
      </c>
      <c r="J57" s="10">
        <f t="shared" si="2"/>
        <v>7.8258958012750055</v>
      </c>
      <c r="K57" s="62"/>
      <c r="M57" s="22"/>
      <c r="N57" s="22"/>
      <c r="O57" s="23"/>
      <c r="P57" s="23"/>
      <c r="Q57" s="24"/>
      <c r="R57" s="24"/>
      <c r="S57" s="24"/>
      <c r="T57" s="25"/>
      <c r="V57" s="106"/>
      <c r="W57" s="29"/>
      <c r="X57" s="29"/>
      <c r="Y57" s="27"/>
      <c r="AA57" s="89"/>
      <c r="AB57" s="41"/>
    </row>
    <row r="58" spans="1:28" x14ac:dyDescent="0.25">
      <c r="A58" s="106"/>
      <c r="B58" s="8">
        <v>20</v>
      </c>
      <c r="C58" s="8">
        <v>8</v>
      </c>
      <c r="D58" s="8">
        <f t="shared" si="3"/>
        <v>2015</v>
      </c>
      <c r="E58" s="11">
        <v>394874</v>
      </c>
      <c r="F58" s="11">
        <v>83.44</v>
      </c>
      <c r="G58" s="9">
        <v>1053.8499999999999</v>
      </c>
      <c r="H58" s="10">
        <f t="shared" si="0"/>
        <v>12.630033557046978</v>
      </c>
      <c r="I58" s="10">
        <f t="shared" si="1"/>
        <v>872</v>
      </c>
      <c r="J58" s="10">
        <f t="shared" si="2"/>
        <v>10.450623202301054</v>
      </c>
      <c r="K58" s="62"/>
      <c r="M58" s="22"/>
      <c r="N58" s="22"/>
      <c r="O58" s="23"/>
      <c r="P58" s="23"/>
      <c r="Q58" s="24"/>
      <c r="R58" s="24"/>
      <c r="S58" s="24"/>
      <c r="T58" s="25"/>
      <c r="V58" s="106"/>
      <c r="W58" s="29"/>
      <c r="X58" s="29"/>
      <c r="Y58" s="27"/>
      <c r="AA58" s="89"/>
      <c r="AB58" s="41"/>
    </row>
    <row r="59" spans="1:28" x14ac:dyDescent="0.25">
      <c r="A59" s="106"/>
      <c r="B59" s="8">
        <v>24</v>
      </c>
      <c r="C59" s="8">
        <v>8</v>
      </c>
      <c r="D59" s="8">
        <f t="shared" si="3"/>
        <v>2015</v>
      </c>
      <c r="E59" s="11">
        <v>395645</v>
      </c>
      <c r="F59" s="11">
        <v>81.66</v>
      </c>
      <c r="G59" s="9">
        <v>1025.6400000000001</v>
      </c>
      <c r="H59" s="10">
        <f t="shared" si="0"/>
        <v>12.559882439382809</v>
      </c>
      <c r="I59" s="10">
        <f t="shared" si="1"/>
        <v>771</v>
      </c>
      <c r="J59" s="10">
        <f t="shared" si="2"/>
        <v>9.4415870683321099</v>
      </c>
      <c r="K59" s="62"/>
      <c r="M59" s="22"/>
      <c r="N59" s="22"/>
      <c r="O59" s="23"/>
      <c r="P59" s="23"/>
      <c r="Q59" s="24"/>
      <c r="R59" s="24"/>
      <c r="S59" s="24"/>
      <c r="T59" s="25"/>
      <c r="V59" s="106"/>
      <c r="W59" s="29"/>
      <c r="X59" s="29"/>
      <c r="Y59" s="27"/>
      <c r="AA59" s="89"/>
      <c r="AB59" s="41"/>
    </row>
    <row r="60" spans="1:28" x14ac:dyDescent="0.25">
      <c r="A60" s="106"/>
      <c r="B60" s="8">
        <v>25</v>
      </c>
      <c r="C60" s="8">
        <v>8</v>
      </c>
      <c r="D60" s="8">
        <f t="shared" si="3"/>
        <v>2015</v>
      </c>
      <c r="E60" s="11">
        <v>396350</v>
      </c>
      <c r="F60" s="11">
        <v>74.59</v>
      </c>
      <c r="G60" s="9">
        <v>933.27</v>
      </c>
      <c r="H60" s="10">
        <f t="shared" si="0"/>
        <v>12.51199892747017</v>
      </c>
      <c r="I60" s="10">
        <f t="shared" si="1"/>
        <v>705</v>
      </c>
      <c r="J60" s="10">
        <f t="shared" si="2"/>
        <v>9.4516691245475268</v>
      </c>
      <c r="K60" s="62"/>
      <c r="M60" s="34"/>
      <c r="N60" s="34"/>
      <c r="O60" s="35"/>
      <c r="P60" s="35"/>
      <c r="Q60" s="36"/>
      <c r="R60" s="36"/>
      <c r="S60" s="36"/>
      <c r="T60" s="37"/>
      <c r="V60" s="107"/>
      <c r="W60" s="29"/>
      <c r="X60" s="29"/>
      <c r="Y60" s="27"/>
      <c r="AA60" s="94">
        <f>SUM(G52:G60)+SUM(K52:K60)+SUM(Q52:Q60)+SUM(R52:R60)+SUM(S52:S60)+W52+X52+Y52</f>
        <v>9077.4100000000017</v>
      </c>
      <c r="AB60" s="41"/>
    </row>
    <row r="61" spans="1:28" x14ac:dyDescent="0.25">
      <c r="A61" s="105" t="s">
        <v>49</v>
      </c>
      <c r="B61" s="6">
        <v>1</v>
      </c>
      <c r="C61" s="6">
        <v>9</v>
      </c>
      <c r="D61" s="6">
        <f>D56</f>
        <v>2015</v>
      </c>
      <c r="E61" s="7">
        <v>397071</v>
      </c>
      <c r="F61" s="7">
        <v>84.375</v>
      </c>
      <c r="G61" s="32">
        <v>1059.75</v>
      </c>
      <c r="H61" s="33">
        <f t="shared" si="0"/>
        <v>12.56</v>
      </c>
      <c r="I61" s="33">
        <f t="shared" si="1"/>
        <v>721</v>
      </c>
      <c r="J61" s="33">
        <f t="shared" si="2"/>
        <v>8.5451851851851846</v>
      </c>
      <c r="K61" s="61"/>
      <c r="M61" s="18">
        <v>4</v>
      </c>
      <c r="N61" s="18">
        <v>9</v>
      </c>
      <c r="O61" s="18">
        <v>2015</v>
      </c>
      <c r="P61" s="19">
        <v>397875</v>
      </c>
      <c r="Q61" s="20"/>
      <c r="R61" s="20">
        <v>2300</v>
      </c>
      <c r="S61" s="20"/>
      <c r="T61" s="21" t="s">
        <v>71</v>
      </c>
      <c r="V61" s="105" t="s">
        <v>49</v>
      </c>
      <c r="W61" s="29">
        <v>168.54</v>
      </c>
      <c r="X61" s="29">
        <v>831.59</v>
      </c>
      <c r="Y61" s="27"/>
      <c r="AA61" s="88"/>
      <c r="AB61" s="41"/>
    </row>
    <row r="62" spans="1:28" x14ac:dyDescent="0.25">
      <c r="A62" s="106"/>
      <c r="B62" s="8">
        <v>4</v>
      </c>
      <c r="C62" s="8">
        <v>9</v>
      </c>
      <c r="D62" s="8">
        <f t="shared" si="3"/>
        <v>2015</v>
      </c>
      <c r="E62" s="11">
        <v>397560</v>
      </c>
      <c r="F62" s="11">
        <v>55.63</v>
      </c>
      <c r="G62" s="9">
        <v>659.77</v>
      </c>
      <c r="H62" s="10">
        <f t="shared" si="0"/>
        <v>11.8599676433579</v>
      </c>
      <c r="I62" s="10">
        <f t="shared" si="1"/>
        <v>489</v>
      </c>
      <c r="J62" s="10">
        <f t="shared" si="2"/>
        <v>8.790221103721013</v>
      </c>
      <c r="K62" s="62"/>
      <c r="M62" s="22">
        <v>7</v>
      </c>
      <c r="N62" s="22"/>
      <c r="O62" s="23"/>
      <c r="P62" s="23">
        <v>398287</v>
      </c>
      <c r="Q62" s="24">
        <v>456</v>
      </c>
      <c r="R62" s="24">
        <v>258.99</v>
      </c>
      <c r="S62" s="24"/>
      <c r="T62" s="25" t="s">
        <v>72</v>
      </c>
      <c r="V62" s="106"/>
      <c r="W62" s="29"/>
      <c r="X62" s="29"/>
      <c r="Y62" s="27"/>
      <c r="AA62" s="89"/>
      <c r="AB62" s="41"/>
    </row>
    <row r="63" spans="1:28" x14ac:dyDescent="0.25">
      <c r="A63" s="106"/>
      <c r="B63" s="8">
        <v>8</v>
      </c>
      <c r="C63" s="8">
        <v>9</v>
      </c>
      <c r="D63" s="8">
        <f t="shared" si="3"/>
        <v>2015</v>
      </c>
      <c r="E63" s="11">
        <v>398340</v>
      </c>
      <c r="F63" s="11">
        <v>88.09</v>
      </c>
      <c r="G63" s="9">
        <v>1062.3</v>
      </c>
      <c r="H63" s="10">
        <f t="shared" si="0"/>
        <v>12.059257577477579</v>
      </c>
      <c r="I63" s="10">
        <f t="shared" si="1"/>
        <v>780</v>
      </c>
      <c r="J63" s="10">
        <f t="shared" si="2"/>
        <v>8.8545805426268593</v>
      </c>
      <c r="K63" s="62"/>
      <c r="M63" s="22">
        <v>9</v>
      </c>
      <c r="N63" s="22"/>
      <c r="O63" s="23"/>
      <c r="P63" s="23">
        <v>398638</v>
      </c>
      <c r="Q63" s="24"/>
      <c r="R63" s="24">
        <v>205.4</v>
      </c>
      <c r="S63" s="24"/>
      <c r="T63" s="25" t="s">
        <v>73</v>
      </c>
      <c r="V63" s="106"/>
      <c r="W63" s="29"/>
      <c r="X63" s="29"/>
      <c r="Y63" s="27"/>
      <c r="AA63" s="89"/>
      <c r="AB63" s="41"/>
    </row>
    <row r="64" spans="1:28" ht="15" customHeight="1" x14ac:dyDescent="0.25">
      <c r="A64" s="106"/>
      <c r="B64" s="8">
        <v>10</v>
      </c>
      <c r="C64" s="8">
        <v>9</v>
      </c>
      <c r="D64" s="8">
        <f t="shared" si="3"/>
        <v>2015</v>
      </c>
      <c r="E64" s="11">
        <v>399069</v>
      </c>
      <c r="F64" s="11">
        <v>76.930000000000007</v>
      </c>
      <c r="G64" s="9">
        <v>927</v>
      </c>
      <c r="H64" s="10">
        <f t="shared" si="0"/>
        <v>12.049915507604315</v>
      </c>
      <c r="I64" s="10">
        <f t="shared" si="1"/>
        <v>729</v>
      </c>
      <c r="J64" s="10">
        <f t="shared" si="2"/>
        <v>9.4761471467567908</v>
      </c>
      <c r="K64" s="62"/>
      <c r="M64" s="22"/>
      <c r="N64" s="22"/>
      <c r="O64" s="23"/>
      <c r="P64" s="23"/>
      <c r="Q64" s="24"/>
      <c r="R64" s="24"/>
      <c r="S64" s="24"/>
      <c r="T64" s="25"/>
      <c r="V64" s="106"/>
      <c r="W64" s="29"/>
      <c r="X64" s="29"/>
      <c r="Y64" s="27"/>
      <c r="AA64" s="89"/>
      <c r="AB64" s="41"/>
    </row>
    <row r="65" spans="1:28" ht="15" customHeight="1" x14ac:dyDescent="0.25">
      <c r="A65" s="106"/>
      <c r="B65" s="8">
        <v>15</v>
      </c>
      <c r="C65" s="8">
        <v>9</v>
      </c>
      <c r="D65" s="8">
        <f>D64</f>
        <v>2015</v>
      </c>
      <c r="E65" s="11">
        <v>399847</v>
      </c>
      <c r="F65" s="11">
        <v>85.64</v>
      </c>
      <c r="G65" s="9">
        <v>1042.24</v>
      </c>
      <c r="H65" s="10">
        <f t="shared" si="0"/>
        <v>12.170014012143858</v>
      </c>
      <c r="I65" s="10">
        <f t="shared" si="1"/>
        <v>778</v>
      </c>
      <c r="J65" s="10">
        <f t="shared" si="2"/>
        <v>9.084539934609996</v>
      </c>
      <c r="K65" s="62"/>
      <c r="M65" s="22"/>
      <c r="N65" s="22"/>
      <c r="O65" s="23"/>
      <c r="P65" s="23"/>
      <c r="Q65" s="24"/>
      <c r="R65" s="24"/>
      <c r="S65" s="24"/>
      <c r="T65" s="25"/>
      <c r="V65" s="106"/>
      <c r="W65" s="29"/>
      <c r="X65" s="29"/>
      <c r="Y65" s="27"/>
      <c r="AA65" s="89"/>
      <c r="AB65" s="41"/>
    </row>
    <row r="66" spans="1:28" ht="15" customHeight="1" x14ac:dyDescent="0.25">
      <c r="A66" s="106"/>
      <c r="B66" s="8">
        <v>18</v>
      </c>
      <c r="C66" s="8">
        <v>9</v>
      </c>
      <c r="D66" s="8">
        <f>D65</f>
        <v>2015</v>
      </c>
      <c r="E66" s="11">
        <v>400611</v>
      </c>
      <c r="F66" s="11">
        <v>78.73</v>
      </c>
      <c r="G66" s="9">
        <v>949.42</v>
      </c>
      <c r="H66" s="10">
        <f t="shared" si="0"/>
        <v>12.059189635462973</v>
      </c>
      <c r="I66" s="10">
        <f t="shared" si="1"/>
        <v>764</v>
      </c>
      <c r="J66" s="10">
        <f t="shared" si="2"/>
        <v>9.7040518226851251</v>
      </c>
      <c r="K66" s="62"/>
      <c r="M66" s="22"/>
      <c r="N66" s="22"/>
      <c r="O66" s="23"/>
      <c r="P66" s="23"/>
      <c r="Q66" s="24"/>
      <c r="R66" s="24"/>
      <c r="S66" s="24"/>
      <c r="T66" s="25"/>
      <c r="V66" s="106"/>
      <c r="W66" s="29"/>
      <c r="X66" s="29"/>
      <c r="Y66" s="27"/>
      <c r="AA66" s="89"/>
      <c r="AB66" s="41"/>
    </row>
    <row r="67" spans="1:28" ht="15" customHeight="1" x14ac:dyDescent="0.25">
      <c r="A67" s="107"/>
      <c r="B67" s="12">
        <v>29</v>
      </c>
      <c r="C67" s="12">
        <v>9</v>
      </c>
      <c r="D67" s="12">
        <f>D66</f>
        <v>2015</v>
      </c>
      <c r="E67" s="13">
        <v>401311</v>
      </c>
      <c r="F67" s="13">
        <v>80.12</v>
      </c>
      <c r="G67" s="14">
        <v>960.64</v>
      </c>
      <c r="H67" s="15">
        <f t="shared" si="0"/>
        <v>11.990014977533699</v>
      </c>
      <c r="I67" s="15">
        <f t="shared" si="1"/>
        <v>700</v>
      </c>
      <c r="J67" s="15">
        <f t="shared" si="2"/>
        <v>8.7368946580129805</v>
      </c>
      <c r="K67" s="63"/>
      <c r="M67" s="34"/>
      <c r="N67" s="34"/>
      <c r="O67" s="35"/>
      <c r="P67" s="35"/>
      <c r="Q67" s="36"/>
      <c r="R67" s="36"/>
      <c r="S67" s="36"/>
      <c r="T67" s="37"/>
      <c r="V67" s="106"/>
      <c r="W67" s="29"/>
      <c r="X67" s="29"/>
      <c r="Y67" s="27"/>
      <c r="AA67" s="94">
        <f>SUM(G61:G67)+SUM(K61:K67)+SUM(Q61:Q67)+SUM(R61:R67)+SUM(S61:S67)+W61+X61+Y61</f>
        <v>10881.640000000001</v>
      </c>
      <c r="AB67" s="41"/>
    </row>
    <row r="68" spans="1:28" x14ac:dyDescent="0.25">
      <c r="A68" s="105" t="s">
        <v>50</v>
      </c>
      <c r="B68" s="8">
        <v>1</v>
      </c>
      <c r="C68" s="8">
        <v>10</v>
      </c>
      <c r="D68" s="8">
        <f>D67</f>
        <v>2015</v>
      </c>
      <c r="E68" s="11">
        <v>402177</v>
      </c>
      <c r="F68" s="11">
        <v>81.41</v>
      </c>
      <c r="G68" s="9">
        <v>990.76</v>
      </c>
      <c r="H68" s="33">
        <f t="shared" ref="H68" si="14">G68/F68</f>
        <v>12.170003685050977</v>
      </c>
      <c r="I68" s="33">
        <f t="shared" ref="I68" si="15">E68-E67</f>
        <v>866</v>
      </c>
      <c r="J68" s="33">
        <f t="shared" ref="J68" si="16">I68/F68</f>
        <v>10.637513818941162</v>
      </c>
      <c r="K68" s="62"/>
      <c r="M68" s="22">
        <v>15</v>
      </c>
      <c r="N68" s="22">
        <v>10</v>
      </c>
      <c r="O68" s="18">
        <v>2015</v>
      </c>
      <c r="P68" s="23">
        <v>405635</v>
      </c>
      <c r="Q68" s="24"/>
      <c r="R68" s="24">
        <v>1125.1500000000001</v>
      </c>
      <c r="S68" s="24"/>
      <c r="T68" s="25" t="s">
        <v>74</v>
      </c>
      <c r="V68" s="105" t="s">
        <v>50</v>
      </c>
      <c r="W68" s="29">
        <v>168.54</v>
      </c>
      <c r="X68" s="29">
        <v>831.59</v>
      </c>
      <c r="Y68" s="27"/>
      <c r="AA68" s="88"/>
      <c r="AB68" s="41"/>
    </row>
    <row r="69" spans="1:28" x14ac:dyDescent="0.25">
      <c r="A69" s="106"/>
      <c r="B69" s="8">
        <v>4</v>
      </c>
      <c r="C69" s="8">
        <v>10</v>
      </c>
      <c r="D69" s="8">
        <f t="shared" si="3"/>
        <v>2015</v>
      </c>
      <c r="E69" s="11">
        <v>402845</v>
      </c>
      <c r="F69" s="11">
        <v>80.03</v>
      </c>
      <c r="G69" s="9">
        <v>959.56</v>
      </c>
      <c r="H69" s="10">
        <f t="shared" si="0"/>
        <v>11.990003748594276</v>
      </c>
      <c r="I69" s="10">
        <f t="shared" si="1"/>
        <v>668</v>
      </c>
      <c r="J69" s="10">
        <f t="shared" si="2"/>
        <v>8.3468699237785824</v>
      </c>
      <c r="K69" s="62"/>
      <c r="M69" s="22">
        <v>19</v>
      </c>
      <c r="N69" s="22"/>
      <c r="O69" s="23"/>
      <c r="P69" s="23">
        <v>406024</v>
      </c>
      <c r="Q69" s="24">
        <v>498</v>
      </c>
      <c r="R69" s="24"/>
      <c r="S69" s="24"/>
      <c r="T69" s="25" t="s">
        <v>75</v>
      </c>
      <c r="V69" s="106"/>
      <c r="W69" s="29"/>
      <c r="X69" s="29"/>
      <c r="Y69" s="27"/>
      <c r="AA69" s="89"/>
      <c r="AB69" s="41"/>
    </row>
    <row r="70" spans="1:28" x14ac:dyDescent="0.25">
      <c r="A70" s="106"/>
      <c r="B70" s="8">
        <v>7</v>
      </c>
      <c r="C70" s="8">
        <v>10</v>
      </c>
      <c r="D70" s="8">
        <f t="shared" si="3"/>
        <v>2015</v>
      </c>
      <c r="E70" s="11">
        <v>403419</v>
      </c>
      <c r="F70" s="11">
        <v>58.17</v>
      </c>
      <c r="G70" s="9">
        <v>742.85</v>
      </c>
      <c r="H70" s="10">
        <f t="shared" si="0"/>
        <v>12.770328347945677</v>
      </c>
      <c r="I70" s="10">
        <f t="shared" si="1"/>
        <v>574</v>
      </c>
      <c r="J70" s="10">
        <f t="shared" si="2"/>
        <v>9.8676293622141991</v>
      </c>
      <c r="K70" s="62"/>
      <c r="M70" s="22">
        <v>20</v>
      </c>
      <c r="N70" s="22"/>
      <c r="O70" s="23"/>
      <c r="P70" s="23">
        <v>406176</v>
      </c>
      <c r="Q70" s="24"/>
      <c r="R70" s="24">
        <v>213</v>
      </c>
      <c r="S70" s="24"/>
      <c r="T70" s="25" t="s">
        <v>76</v>
      </c>
      <c r="V70" s="106"/>
      <c r="W70" s="29"/>
      <c r="X70" s="29"/>
      <c r="Y70" s="27"/>
      <c r="AA70" s="89"/>
      <c r="AB70" s="41"/>
    </row>
    <row r="71" spans="1:28" x14ac:dyDescent="0.25">
      <c r="A71" s="106"/>
      <c r="B71" s="8">
        <v>9</v>
      </c>
      <c r="C71" s="8">
        <v>10</v>
      </c>
      <c r="D71" s="8">
        <f t="shared" si="3"/>
        <v>2015</v>
      </c>
      <c r="E71" s="11">
        <v>403927</v>
      </c>
      <c r="F71" s="11">
        <v>58.91</v>
      </c>
      <c r="G71" s="9">
        <v>740</v>
      </c>
      <c r="H71" s="10">
        <f t="shared" si="0"/>
        <v>12.561534544219997</v>
      </c>
      <c r="I71" s="10">
        <f t="shared" si="1"/>
        <v>508</v>
      </c>
      <c r="J71" s="10">
        <f t="shared" si="2"/>
        <v>8.6233237141402146</v>
      </c>
      <c r="K71" s="62"/>
      <c r="M71" s="22"/>
      <c r="N71" s="22"/>
      <c r="O71" s="23"/>
      <c r="P71" s="23"/>
      <c r="Q71" s="24"/>
      <c r="R71" s="24"/>
      <c r="S71" s="24"/>
      <c r="T71" s="25"/>
      <c r="V71" s="106"/>
      <c r="W71" s="29"/>
      <c r="X71" s="29"/>
      <c r="Y71" s="27"/>
      <c r="AA71" s="89"/>
      <c r="AB71" s="41"/>
    </row>
    <row r="72" spans="1:28" x14ac:dyDescent="0.25">
      <c r="A72" s="106"/>
      <c r="B72" s="8">
        <v>10</v>
      </c>
      <c r="C72" s="8">
        <v>10</v>
      </c>
      <c r="D72" s="8">
        <f t="shared" si="3"/>
        <v>2015</v>
      </c>
      <c r="E72" s="11">
        <v>404359</v>
      </c>
      <c r="F72" s="11">
        <v>50.58</v>
      </c>
      <c r="G72" s="9">
        <v>620.11</v>
      </c>
      <c r="H72" s="10">
        <f t="shared" si="0"/>
        <v>12.259984183471728</v>
      </c>
      <c r="I72" s="10">
        <f t="shared" si="1"/>
        <v>432</v>
      </c>
      <c r="J72" s="10">
        <f t="shared" si="2"/>
        <v>8.5409252669039155</v>
      </c>
      <c r="K72" s="62"/>
      <c r="M72" s="22"/>
      <c r="N72" s="22"/>
      <c r="O72" s="23"/>
      <c r="P72" s="23"/>
      <c r="Q72" s="24"/>
      <c r="R72" s="24"/>
      <c r="S72" s="24"/>
      <c r="T72" s="25"/>
      <c r="V72" s="106"/>
      <c r="W72" s="29"/>
      <c r="X72" s="29"/>
      <c r="Y72" s="27"/>
      <c r="AA72" s="89"/>
      <c r="AB72" s="41"/>
    </row>
    <row r="73" spans="1:28" x14ac:dyDescent="0.25">
      <c r="A73" s="106"/>
      <c r="B73" s="8">
        <v>14</v>
      </c>
      <c r="C73" s="8">
        <v>10</v>
      </c>
      <c r="D73" s="8">
        <f t="shared" si="3"/>
        <v>2015</v>
      </c>
      <c r="E73" s="11">
        <v>405133</v>
      </c>
      <c r="F73" s="11">
        <v>82.73</v>
      </c>
      <c r="G73" s="9">
        <v>1049.02</v>
      </c>
      <c r="H73" s="10">
        <f t="shared" si="0"/>
        <v>12.680043515048954</v>
      </c>
      <c r="I73" s="10">
        <f t="shared" si="1"/>
        <v>774</v>
      </c>
      <c r="J73" s="10">
        <f t="shared" si="2"/>
        <v>9.3557355252024657</v>
      </c>
      <c r="K73" s="62"/>
      <c r="M73" s="22"/>
      <c r="N73" s="22"/>
      <c r="O73" s="23"/>
      <c r="P73" s="23"/>
      <c r="Q73" s="24"/>
      <c r="R73" s="24"/>
      <c r="S73" s="24"/>
      <c r="T73" s="25"/>
      <c r="V73" s="106"/>
      <c r="W73" s="29"/>
      <c r="X73" s="29"/>
      <c r="Y73" s="27"/>
      <c r="AA73" s="89"/>
      <c r="AB73" s="41"/>
    </row>
    <row r="74" spans="1:28" x14ac:dyDescent="0.25">
      <c r="A74" s="106"/>
      <c r="B74" s="8">
        <v>19</v>
      </c>
      <c r="C74" s="8">
        <v>10</v>
      </c>
      <c r="D74" s="8">
        <f t="shared" si="3"/>
        <v>2015</v>
      </c>
      <c r="E74" s="11">
        <v>405891</v>
      </c>
      <c r="F74" s="11">
        <v>80.64</v>
      </c>
      <c r="G74" s="9">
        <v>1022.52</v>
      </c>
      <c r="H74" s="10">
        <f t="shared" si="0"/>
        <v>12.680059523809524</v>
      </c>
      <c r="I74" s="10">
        <f t="shared" si="1"/>
        <v>758</v>
      </c>
      <c r="J74" s="10">
        <f t="shared" si="2"/>
        <v>9.399801587301587</v>
      </c>
      <c r="K74" s="62"/>
      <c r="M74" s="22"/>
      <c r="N74" s="22"/>
      <c r="O74" s="23"/>
      <c r="P74" s="23"/>
      <c r="Q74" s="24"/>
      <c r="R74" s="24"/>
      <c r="S74" s="24"/>
      <c r="T74" s="25"/>
      <c r="V74" s="106"/>
      <c r="W74" s="29"/>
      <c r="X74" s="29"/>
      <c r="Y74" s="27"/>
      <c r="AA74" s="89"/>
      <c r="AB74" s="41"/>
    </row>
    <row r="75" spans="1:28" x14ac:dyDescent="0.25">
      <c r="A75" s="106"/>
      <c r="B75" s="8">
        <v>20</v>
      </c>
      <c r="C75" s="8">
        <v>10</v>
      </c>
      <c r="D75" s="8">
        <f t="shared" si="3"/>
        <v>2015</v>
      </c>
      <c r="E75" s="11">
        <v>406222</v>
      </c>
      <c r="F75" s="11">
        <v>39.72</v>
      </c>
      <c r="G75" s="9">
        <v>496.5</v>
      </c>
      <c r="H75" s="10">
        <f t="shared" si="0"/>
        <v>12.5</v>
      </c>
      <c r="I75" s="10">
        <f t="shared" si="1"/>
        <v>331</v>
      </c>
      <c r="J75" s="10">
        <f t="shared" si="2"/>
        <v>8.3333333333333339</v>
      </c>
      <c r="K75" s="62"/>
      <c r="M75" s="22"/>
      <c r="N75" s="22"/>
      <c r="O75" s="23"/>
      <c r="P75" s="23"/>
      <c r="Q75" s="24"/>
      <c r="R75" s="24"/>
      <c r="S75" s="24"/>
      <c r="T75" s="25"/>
      <c r="V75" s="106"/>
      <c r="W75" s="29"/>
      <c r="X75" s="29"/>
      <c r="Y75" s="27"/>
      <c r="AA75" s="89"/>
      <c r="AB75" s="41"/>
    </row>
    <row r="76" spans="1:28" ht="15" customHeight="1" x14ac:dyDescent="0.25">
      <c r="A76" s="106"/>
      <c r="B76" s="58">
        <v>21</v>
      </c>
      <c r="C76" s="58">
        <v>10</v>
      </c>
      <c r="D76" s="8">
        <f>D71</f>
        <v>2015</v>
      </c>
      <c r="E76" s="59">
        <v>406752</v>
      </c>
      <c r="F76" s="59">
        <v>53.64</v>
      </c>
      <c r="G76" s="60">
        <v>663.55</v>
      </c>
      <c r="H76" s="10">
        <f t="shared" si="0"/>
        <v>12.370432513049963</v>
      </c>
      <c r="I76" s="10">
        <f t="shared" si="1"/>
        <v>530</v>
      </c>
      <c r="J76" s="10">
        <f t="shared" si="2"/>
        <v>9.8806860551827</v>
      </c>
      <c r="K76" s="64"/>
      <c r="M76" s="49"/>
      <c r="N76" s="49"/>
      <c r="O76" s="50"/>
      <c r="P76" s="50"/>
      <c r="Q76" s="24"/>
      <c r="R76" s="24"/>
      <c r="S76" s="24"/>
      <c r="T76" s="72"/>
      <c r="V76" s="106"/>
      <c r="W76" s="29"/>
      <c r="X76" s="29"/>
      <c r="Y76" s="27"/>
      <c r="AA76" s="93"/>
      <c r="AB76" s="41"/>
    </row>
    <row r="77" spans="1:28" ht="15" customHeight="1" x14ac:dyDescent="0.25">
      <c r="A77" s="107"/>
      <c r="B77" s="58">
        <v>25</v>
      </c>
      <c r="C77" s="58">
        <v>10</v>
      </c>
      <c r="D77" s="8">
        <f>D76</f>
        <v>2015</v>
      </c>
      <c r="E77" s="59">
        <v>407335</v>
      </c>
      <c r="F77" s="59">
        <v>75.5</v>
      </c>
      <c r="G77" s="60">
        <v>947.55</v>
      </c>
      <c r="H77" s="10">
        <f t="shared" ref="H77" si="17">G77/F77</f>
        <v>12.550331125827814</v>
      </c>
      <c r="I77" s="10">
        <f t="shared" ref="I77" si="18">E77-E76</f>
        <v>583</v>
      </c>
      <c r="J77" s="10">
        <f t="shared" ref="J77" si="19">I77/F77</f>
        <v>7.7218543046357615</v>
      </c>
      <c r="K77" s="64"/>
      <c r="M77" s="49"/>
      <c r="N77" s="49"/>
      <c r="O77" s="50"/>
      <c r="P77" s="50"/>
      <c r="Q77" s="24"/>
      <c r="R77" s="24"/>
      <c r="S77" s="24"/>
      <c r="T77" s="72"/>
      <c r="V77" s="107"/>
      <c r="W77" s="29"/>
      <c r="X77" s="29"/>
      <c r="Y77" s="27"/>
      <c r="AA77" s="94">
        <f>SUM(G68:G77)+SUM(K68:K77)+SUM(Q68:Q77)+SUM(R68:R77)+SUM(S68:S77)+W68+X68+Y68</f>
        <v>11068.7</v>
      </c>
      <c r="AB77" s="41"/>
    </row>
    <row r="78" spans="1:28" x14ac:dyDescent="0.25">
      <c r="A78" s="105" t="s">
        <v>51</v>
      </c>
      <c r="B78" s="6">
        <v>2</v>
      </c>
      <c r="C78" s="6">
        <v>11</v>
      </c>
      <c r="D78" s="6">
        <f>D76</f>
        <v>2015</v>
      </c>
      <c r="E78" s="7">
        <v>408019</v>
      </c>
      <c r="F78" s="7">
        <v>78.91</v>
      </c>
      <c r="G78" s="32">
        <v>1000.58</v>
      </c>
      <c r="H78" s="33">
        <f>G78/F78</f>
        <v>12.680015207198075</v>
      </c>
      <c r="I78" s="33">
        <f>E78-E77</f>
        <v>684</v>
      </c>
      <c r="J78" s="33">
        <f t="shared" si="2"/>
        <v>8.6681029020402995</v>
      </c>
      <c r="K78" s="61"/>
      <c r="M78" s="18">
        <v>11</v>
      </c>
      <c r="N78" s="18">
        <v>11</v>
      </c>
      <c r="O78" s="18">
        <v>2015</v>
      </c>
      <c r="P78" s="19">
        <v>409990</v>
      </c>
      <c r="Q78" s="20"/>
      <c r="R78" s="20">
        <v>295</v>
      </c>
      <c r="S78" s="20"/>
      <c r="T78" s="21" t="s">
        <v>88</v>
      </c>
      <c r="V78" s="105" t="s">
        <v>51</v>
      </c>
      <c r="W78" s="29">
        <v>168.54</v>
      </c>
      <c r="X78" s="29">
        <v>831.59</v>
      </c>
      <c r="Y78" s="27"/>
      <c r="AA78" s="88"/>
      <c r="AB78" s="41"/>
    </row>
    <row r="79" spans="1:28" x14ac:dyDescent="0.25">
      <c r="A79" s="106"/>
      <c r="B79" s="8">
        <v>5</v>
      </c>
      <c r="C79" s="8">
        <v>11</v>
      </c>
      <c r="D79" s="8">
        <f t="shared" si="3"/>
        <v>2015</v>
      </c>
      <c r="E79" s="11">
        <v>408653</v>
      </c>
      <c r="F79" s="11">
        <v>72.37</v>
      </c>
      <c r="G79" s="9">
        <v>897.39</v>
      </c>
      <c r="H79" s="10">
        <f t="shared" si="0"/>
        <v>12.400027635760674</v>
      </c>
      <c r="I79" s="10">
        <f t="shared" si="1"/>
        <v>634</v>
      </c>
      <c r="J79" s="10">
        <f t="shared" si="2"/>
        <v>8.760536133757082</v>
      </c>
      <c r="K79" s="62"/>
      <c r="M79" s="22">
        <v>24</v>
      </c>
      <c r="N79" s="22">
        <v>11</v>
      </c>
      <c r="O79" s="22">
        <v>2015</v>
      </c>
      <c r="P79" s="23">
        <v>412942</v>
      </c>
      <c r="Q79" s="24">
        <v>228</v>
      </c>
      <c r="R79" s="24">
        <v>259.08999999999997</v>
      </c>
      <c r="S79" s="24"/>
      <c r="T79" s="25" t="s">
        <v>77</v>
      </c>
      <c r="V79" s="106"/>
      <c r="W79" s="29"/>
      <c r="X79" s="29"/>
      <c r="Y79" s="27"/>
      <c r="AA79" s="89"/>
      <c r="AB79" s="41"/>
    </row>
    <row r="80" spans="1:28" x14ac:dyDescent="0.25">
      <c r="A80" s="106"/>
      <c r="B80" s="8">
        <v>9</v>
      </c>
      <c r="C80" s="8">
        <v>11</v>
      </c>
      <c r="D80" s="8">
        <f t="shared" si="3"/>
        <v>2015</v>
      </c>
      <c r="E80" s="11">
        <v>409075</v>
      </c>
      <c r="F80" s="11">
        <v>49.92</v>
      </c>
      <c r="G80" s="9">
        <v>621</v>
      </c>
      <c r="H80" s="10">
        <f t="shared" si="0"/>
        <v>12.439903846153845</v>
      </c>
      <c r="I80" s="10">
        <f t="shared" si="1"/>
        <v>422</v>
      </c>
      <c r="J80" s="10">
        <f t="shared" si="2"/>
        <v>8.4535256410256405</v>
      </c>
      <c r="K80" s="62"/>
      <c r="M80" s="22"/>
      <c r="N80" s="22"/>
      <c r="O80" s="23"/>
      <c r="P80" s="23"/>
      <c r="Q80" s="24"/>
      <c r="R80" s="24"/>
      <c r="S80" s="24"/>
      <c r="T80" s="25"/>
      <c r="V80" s="106"/>
      <c r="W80" s="29"/>
      <c r="X80" s="29"/>
      <c r="Y80" s="27"/>
      <c r="AA80" s="89"/>
      <c r="AB80" s="41"/>
    </row>
    <row r="81" spans="1:28" x14ac:dyDescent="0.25">
      <c r="A81" s="106"/>
      <c r="B81" s="8">
        <v>11</v>
      </c>
      <c r="C81" s="8">
        <v>11</v>
      </c>
      <c r="D81" s="8">
        <f t="shared" si="3"/>
        <v>2015</v>
      </c>
      <c r="E81" s="11">
        <v>409776</v>
      </c>
      <c r="F81" s="11">
        <v>78.400000000000006</v>
      </c>
      <c r="G81" s="9">
        <v>972.16</v>
      </c>
      <c r="H81" s="10">
        <f t="shared" si="0"/>
        <v>12.399999999999999</v>
      </c>
      <c r="I81" s="10">
        <f t="shared" si="1"/>
        <v>701</v>
      </c>
      <c r="J81" s="10">
        <f t="shared" si="2"/>
        <v>8.941326530612244</v>
      </c>
      <c r="K81" s="62"/>
      <c r="M81" s="22"/>
      <c r="N81" s="22"/>
      <c r="O81" s="23"/>
      <c r="P81" s="23"/>
      <c r="Q81" s="24"/>
      <c r="R81" s="24"/>
      <c r="S81" s="24"/>
      <c r="T81" s="25"/>
      <c r="V81" s="106"/>
      <c r="W81" s="29"/>
      <c r="X81" s="29"/>
      <c r="Y81" s="27"/>
      <c r="AA81" s="89"/>
      <c r="AB81" s="41"/>
    </row>
    <row r="82" spans="1:28" x14ac:dyDescent="0.25">
      <c r="A82" s="106"/>
      <c r="B82" s="8">
        <v>12</v>
      </c>
      <c r="C82" s="8">
        <v>11</v>
      </c>
      <c r="D82" s="8">
        <f t="shared" si="3"/>
        <v>2015</v>
      </c>
      <c r="E82" s="11">
        <v>410530</v>
      </c>
      <c r="F82" s="11">
        <v>82.76</v>
      </c>
      <c r="G82" s="9">
        <v>1050.2</v>
      </c>
      <c r="H82" s="10">
        <f t="shared" si="0"/>
        <v>12.689705171580474</v>
      </c>
      <c r="I82" s="10">
        <f t="shared" si="1"/>
        <v>754</v>
      </c>
      <c r="J82" s="10">
        <f t="shared" si="2"/>
        <v>9.1106814886418555</v>
      </c>
      <c r="K82" s="62"/>
      <c r="M82" s="22"/>
      <c r="N82" s="22"/>
      <c r="O82" s="23"/>
      <c r="P82" s="23"/>
      <c r="Q82" s="24"/>
      <c r="R82" s="24"/>
      <c r="S82" s="24"/>
      <c r="T82" s="25"/>
      <c r="V82" s="106"/>
      <c r="W82" s="29"/>
      <c r="X82" s="29"/>
      <c r="Y82" s="27"/>
      <c r="AA82" s="89"/>
      <c r="AB82" s="41"/>
    </row>
    <row r="83" spans="1:28" x14ac:dyDescent="0.25">
      <c r="A83" s="106"/>
      <c r="B83" s="8">
        <v>16</v>
      </c>
      <c r="C83" s="8">
        <v>11</v>
      </c>
      <c r="D83" s="8">
        <f t="shared" ref="D83:D88" si="20">D82</f>
        <v>2015</v>
      </c>
      <c r="E83" s="11">
        <v>410955</v>
      </c>
      <c r="F83" s="11">
        <v>48.09</v>
      </c>
      <c r="G83" s="9">
        <v>598.24</v>
      </c>
      <c r="H83" s="10">
        <f t="shared" ref="H83:H88" si="21">G83/F83</f>
        <v>12.440008317737576</v>
      </c>
      <c r="I83" s="10">
        <f t="shared" ref="I83:I88" si="22">E83-E82</f>
        <v>425</v>
      </c>
      <c r="J83" s="10">
        <f t="shared" ref="J83:J88" si="23">I83/F83</f>
        <v>8.8375961738407138</v>
      </c>
      <c r="K83" s="62"/>
      <c r="M83" s="22"/>
      <c r="N83" s="22"/>
      <c r="O83" s="23"/>
      <c r="P83" s="23"/>
      <c r="Q83" s="24"/>
      <c r="R83" s="24"/>
      <c r="S83" s="24"/>
      <c r="T83" s="25"/>
      <c r="V83" s="106"/>
      <c r="W83" s="29"/>
      <c r="X83" s="29"/>
      <c r="Y83" s="27"/>
      <c r="AA83" s="89"/>
      <c r="AB83" s="41"/>
    </row>
    <row r="84" spans="1:28" x14ac:dyDescent="0.25">
      <c r="A84" s="106"/>
      <c r="B84" s="8">
        <v>17</v>
      </c>
      <c r="C84" s="8">
        <v>11</v>
      </c>
      <c r="D84" s="8">
        <f t="shared" si="20"/>
        <v>2015</v>
      </c>
      <c r="E84" s="11">
        <v>411456</v>
      </c>
      <c r="F84" s="11">
        <v>55.33</v>
      </c>
      <c r="G84" s="9">
        <v>672.26</v>
      </c>
      <c r="H84" s="10">
        <f t="shared" si="21"/>
        <v>12.150009036688957</v>
      </c>
      <c r="I84" s="10">
        <f t="shared" si="22"/>
        <v>501</v>
      </c>
      <c r="J84" s="10">
        <f t="shared" si="23"/>
        <v>9.0547623350804276</v>
      </c>
      <c r="K84" s="62"/>
      <c r="M84" s="22"/>
      <c r="N84" s="22"/>
      <c r="O84" s="23"/>
      <c r="P84" s="23"/>
      <c r="Q84" s="24"/>
      <c r="R84" s="24"/>
      <c r="S84" s="24"/>
      <c r="T84" s="25"/>
      <c r="V84" s="106"/>
      <c r="W84" s="29"/>
      <c r="X84" s="29"/>
      <c r="Y84" s="27"/>
      <c r="AA84" s="89"/>
      <c r="AB84" s="41"/>
    </row>
    <row r="85" spans="1:28" x14ac:dyDescent="0.25">
      <c r="A85" s="106"/>
      <c r="B85" s="8">
        <v>18</v>
      </c>
      <c r="C85" s="8">
        <v>11</v>
      </c>
      <c r="D85" s="8">
        <f t="shared" si="20"/>
        <v>2015</v>
      </c>
      <c r="E85" s="11">
        <v>411861</v>
      </c>
      <c r="F85" s="11">
        <v>40.64</v>
      </c>
      <c r="G85" s="9">
        <v>511.25</v>
      </c>
      <c r="H85" s="10">
        <f t="shared" si="21"/>
        <v>12.579970472440944</v>
      </c>
      <c r="I85" s="10">
        <f t="shared" si="22"/>
        <v>405</v>
      </c>
      <c r="J85" s="10">
        <f t="shared" si="23"/>
        <v>9.9655511811023629</v>
      </c>
      <c r="K85" s="62"/>
      <c r="M85" s="22"/>
      <c r="N85" s="22"/>
      <c r="O85" s="23"/>
      <c r="P85" s="23"/>
      <c r="Q85" s="24"/>
      <c r="R85" s="24"/>
      <c r="S85" s="24"/>
      <c r="T85" s="25"/>
      <c r="V85" s="106"/>
      <c r="W85" s="29"/>
      <c r="X85" s="29"/>
      <c r="Y85" s="27"/>
      <c r="AA85" s="89"/>
      <c r="AB85" s="41"/>
    </row>
    <row r="86" spans="1:28" x14ac:dyDescent="0.25">
      <c r="A86" s="106"/>
      <c r="B86" s="8">
        <v>22</v>
      </c>
      <c r="C86" s="8">
        <v>11</v>
      </c>
      <c r="D86" s="8">
        <f t="shared" si="20"/>
        <v>2015</v>
      </c>
      <c r="E86" s="11">
        <v>412632</v>
      </c>
      <c r="F86" s="11">
        <v>76.010000000000005</v>
      </c>
      <c r="G86" s="9">
        <v>945.56</v>
      </c>
      <c r="H86" s="10">
        <f t="shared" si="21"/>
        <v>12.439942112879883</v>
      </c>
      <c r="I86" s="10">
        <f t="shared" si="22"/>
        <v>771</v>
      </c>
      <c r="J86" s="10">
        <f t="shared" si="23"/>
        <v>10.143402183923167</v>
      </c>
      <c r="K86" s="62"/>
      <c r="M86" s="22"/>
      <c r="N86" s="22"/>
      <c r="O86" s="23"/>
      <c r="P86" s="23"/>
      <c r="Q86" s="24"/>
      <c r="R86" s="24"/>
      <c r="S86" s="24"/>
      <c r="T86" s="25"/>
      <c r="V86" s="106"/>
      <c r="W86" s="29"/>
      <c r="X86" s="29"/>
      <c r="Y86" s="27"/>
      <c r="AA86" s="89"/>
      <c r="AB86" s="41"/>
    </row>
    <row r="87" spans="1:28" x14ac:dyDescent="0.25">
      <c r="A87" s="106"/>
      <c r="B87" s="8">
        <v>24</v>
      </c>
      <c r="C87" s="8">
        <v>11</v>
      </c>
      <c r="D87" s="8">
        <f t="shared" si="20"/>
        <v>2015</v>
      </c>
      <c r="E87" s="11">
        <v>412992</v>
      </c>
      <c r="F87" s="11">
        <v>53.3</v>
      </c>
      <c r="G87" s="9">
        <v>660.92</v>
      </c>
      <c r="H87" s="10">
        <f t="shared" si="21"/>
        <v>12.4</v>
      </c>
      <c r="I87" s="10">
        <f t="shared" si="22"/>
        <v>360</v>
      </c>
      <c r="J87" s="10">
        <f t="shared" si="23"/>
        <v>6.7542213883677302</v>
      </c>
      <c r="K87" s="62"/>
      <c r="M87" s="22"/>
      <c r="N87" s="22"/>
      <c r="O87" s="23"/>
      <c r="P87" s="23"/>
      <c r="Q87" s="24"/>
      <c r="R87" s="24"/>
      <c r="S87" s="24"/>
      <c r="T87" s="25"/>
      <c r="V87" s="106"/>
      <c r="W87" s="29"/>
      <c r="X87" s="29"/>
      <c r="Y87" s="27"/>
      <c r="AA87" s="89"/>
      <c r="AB87" s="41"/>
    </row>
    <row r="88" spans="1:28" x14ac:dyDescent="0.25">
      <c r="A88" s="107"/>
      <c r="B88" s="12">
        <v>29</v>
      </c>
      <c r="C88" s="12">
        <v>11</v>
      </c>
      <c r="D88" s="12">
        <f t="shared" si="20"/>
        <v>2015</v>
      </c>
      <c r="E88" s="13">
        <v>413805</v>
      </c>
      <c r="F88" s="13">
        <v>76.52</v>
      </c>
      <c r="G88" s="14">
        <v>951.91</v>
      </c>
      <c r="H88" s="15">
        <f t="shared" si="21"/>
        <v>12.440015682174595</v>
      </c>
      <c r="I88" s="15">
        <f t="shared" si="22"/>
        <v>813</v>
      </c>
      <c r="J88" s="15">
        <f t="shared" si="23"/>
        <v>10.624673288029275</v>
      </c>
      <c r="K88" s="63"/>
      <c r="M88" s="22"/>
      <c r="N88" s="22"/>
      <c r="O88" s="23"/>
      <c r="P88" s="23"/>
      <c r="Q88" s="24"/>
      <c r="R88" s="24"/>
      <c r="S88" s="24"/>
      <c r="T88" s="25"/>
      <c r="V88" s="107"/>
      <c r="W88" s="29"/>
      <c r="X88" s="29"/>
      <c r="Y88" s="27"/>
      <c r="AA88" s="94">
        <f>SUM(G78:G88)+SUM(K78:K88)+SUM(Q78:Q88)+SUM(R78:R88)+SUM(S78:S88)+W78+X78+Y78</f>
        <v>10663.69</v>
      </c>
      <c r="AB88" s="41"/>
    </row>
    <row r="89" spans="1:28" x14ac:dyDescent="0.25">
      <c r="A89" s="105" t="s">
        <v>52</v>
      </c>
      <c r="B89" s="8">
        <v>4</v>
      </c>
      <c r="C89" s="8">
        <v>12</v>
      </c>
      <c r="D89" s="8">
        <f>D82</f>
        <v>2015</v>
      </c>
      <c r="E89" s="11">
        <v>414448</v>
      </c>
      <c r="F89" s="11">
        <v>82.04</v>
      </c>
      <c r="G89" s="9">
        <v>1021.4</v>
      </c>
      <c r="H89" s="10">
        <f>G89/F89</f>
        <v>12.450024378352023</v>
      </c>
      <c r="I89" s="10">
        <f>E89-E88</f>
        <v>643</v>
      </c>
      <c r="J89" s="10">
        <f t="shared" si="2"/>
        <v>7.8376401755241343</v>
      </c>
      <c r="K89" s="62"/>
      <c r="M89" s="18">
        <v>14</v>
      </c>
      <c r="N89" s="18">
        <v>12</v>
      </c>
      <c r="O89" s="18">
        <v>2015</v>
      </c>
      <c r="P89" s="19">
        <v>414815</v>
      </c>
      <c r="Q89" s="20">
        <v>498</v>
      </c>
      <c r="R89" s="20"/>
      <c r="S89" s="20"/>
      <c r="T89" s="21" t="s">
        <v>87</v>
      </c>
      <c r="V89" s="105" t="s">
        <v>52</v>
      </c>
      <c r="W89" s="29">
        <v>168.54</v>
      </c>
      <c r="X89" s="29">
        <v>831.59</v>
      </c>
      <c r="Y89" s="27"/>
      <c r="AA89" s="88"/>
      <c r="AB89" s="41"/>
    </row>
    <row r="90" spans="1:28" x14ac:dyDescent="0.25">
      <c r="A90" s="106"/>
      <c r="B90" s="8">
        <v>7</v>
      </c>
      <c r="C90" s="8">
        <v>12</v>
      </c>
      <c r="D90" s="8">
        <f t="shared" ref="D90:D91" si="24">D89</f>
        <v>2015</v>
      </c>
      <c r="E90" s="11">
        <v>414906</v>
      </c>
      <c r="F90" s="11">
        <v>55.32</v>
      </c>
      <c r="G90" s="9">
        <v>688.73</v>
      </c>
      <c r="H90" s="10">
        <f t="shared" si="0"/>
        <v>12.449927693420101</v>
      </c>
      <c r="I90" s="10">
        <f t="shared" si="1"/>
        <v>458</v>
      </c>
      <c r="J90" s="10">
        <f t="shared" si="2"/>
        <v>8.279103398409255</v>
      </c>
      <c r="K90" s="62"/>
      <c r="L90" s="1"/>
      <c r="M90" s="22">
        <v>17</v>
      </c>
      <c r="N90" s="22"/>
      <c r="O90" s="22">
        <v>2015</v>
      </c>
      <c r="P90" s="23">
        <v>417313</v>
      </c>
      <c r="Q90" s="24"/>
      <c r="R90" s="24">
        <v>1392.81</v>
      </c>
      <c r="S90" s="24"/>
      <c r="T90" s="25" t="s">
        <v>78</v>
      </c>
      <c r="V90" s="106"/>
      <c r="W90" s="29"/>
      <c r="X90" s="29"/>
      <c r="Y90" s="27"/>
      <c r="AA90" s="89"/>
      <c r="AB90" s="41"/>
    </row>
    <row r="91" spans="1:28" ht="15" customHeight="1" x14ac:dyDescent="0.25">
      <c r="A91" s="106"/>
      <c r="B91" s="8">
        <v>12</v>
      </c>
      <c r="C91" s="8">
        <v>12</v>
      </c>
      <c r="D91" s="8">
        <f t="shared" si="24"/>
        <v>2015</v>
      </c>
      <c r="E91" s="11">
        <v>415643</v>
      </c>
      <c r="F91" s="11">
        <v>82.7</v>
      </c>
      <c r="G91" s="9">
        <v>1032.0999999999999</v>
      </c>
      <c r="H91" s="10">
        <f t="shared" ref="H91:H111" si="25">G91/F91</f>
        <v>12.48004836759371</v>
      </c>
      <c r="I91" s="10">
        <f t="shared" ref="I91:I111" si="26">E91-E90</f>
        <v>737</v>
      </c>
      <c r="J91" s="10">
        <f t="shared" ref="J91:J111" si="27">I91/F91</f>
        <v>8.9117291414752113</v>
      </c>
      <c r="K91" s="62"/>
      <c r="L91" s="1"/>
      <c r="M91" s="22">
        <v>17</v>
      </c>
      <c r="N91" s="22"/>
      <c r="O91" s="23"/>
      <c r="P91" s="23">
        <v>417319</v>
      </c>
      <c r="Q91" s="24"/>
      <c r="R91" s="24"/>
      <c r="S91" s="24">
        <v>320.02</v>
      </c>
      <c r="T91" s="25" t="s">
        <v>79</v>
      </c>
      <c r="V91" s="106"/>
      <c r="W91" s="29"/>
      <c r="X91" s="29"/>
      <c r="Y91" s="27"/>
      <c r="AA91" s="89"/>
      <c r="AB91" s="41"/>
    </row>
    <row r="92" spans="1:28" ht="15" customHeight="1" x14ac:dyDescent="0.25">
      <c r="A92" s="106"/>
      <c r="B92" s="8">
        <v>13</v>
      </c>
      <c r="C92" s="8">
        <v>12</v>
      </c>
      <c r="D92" s="8">
        <f>D91</f>
        <v>2015</v>
      </c>
      <c r="E92" s="11">
        <v>416214</v>
      </c>
      <c r="F92" s="11">
        <v>67.63</v>
      </c>
      <c r="G92" s="9">
        <v>858.9</v>
      </c>
      <c r="H92" s="10">
        <f t="shared" si="25"/>
        <v>12.699985213662575</v>
      </c>
      <c r="I92" s="10">
        <f t="shared" si="26"/>
        <v>571</v>
      </c>
      <c r="J92" s="10">
        <f t="shared" si="27"/>
        <v>8.4429986692296328</v>
      </c>
      <c r="K92" s="62"/>
      <c r="L92" s="1"/>
      <c r="M92" s="22"/>
      <c r="N92" s="22"/>
      <c r="O92" s="23"/>
      <c r="P92" s="23"/>
      <c r="Q92" s="24"/>
      <c r="R92" s="24"/>
      <c r="S92" s="24"/>
      <c r="T92" s="25"/>
      <c r="V92" s="106"/>
      <c r="W92" s="29"/>
      <c r="X92" s="29"/>
      <c r="Y92" s="27"/>
      <c r="AA92" s="89"/>
      <c r="AB92" s="41"/>
    </row>
    <row r="93" spans="1:28" ht="15" customHeight="1" x14ac:dyDescent="0.25">
      <c r="A93" s="106"/>
      <c r="B93" s="8">
        <v>15</v>
      </c>
      <c r="C93" s="8">
        <v>12</v>
      </c>
      <c r="D93" s="8">
        <f>D92</f>
        <v>2015</v>
      </c>
      <c r="E93" s="11">
        <v>416640</v>
      </c>
      <c r="F93" s="11">
        <v>48.66</v>
      </c>
      <c r="G93" s="9">
        <v>605.33000000000004</v>
      </c>
      <c r="H93" s="10">
        <f t="shared" si="25"/>
        <v>12.43999177969585</v>
      </c>
      <c r="I93" s="10">
        <f t="shared" si="26"/>
        <v>426</v>
      </c>
      <c r="J93" s="10">
        <f t="shared" si="27"/>
        <v>8.7546239210850807</v>
      </c>
      <c r="K93" s="62"/>
      <c r="L93" s="1"/>
      <c r="M93" s="22"/>
      <c r="N93" s="22"/>
      <c r="O93" s="23"/>
      <c r="P93" s="23"/>
      <c r="Q93" s="24"/>
      <c r="R93" s="24"/>
      <c r="S93" s="24"/>
      <c r="T93" s="25"/>
      <c r="V93" s="106"/>
      <c r="W93" s="29"/>
      <c r="X93" s="29"/>
      <c r="Y93" s="27"/>
      <c r="AA93" s="89"/>
      <c r="AB93" s="41"/>
    </row>
    <row r="94" spans="1:28" ht="15" customHeight="1" x14ac:dyDescent="0.25">
      <c r="A94" s="106"/>
      <c r="B94" s="8">
        <v>19</v>
      </c>
      <c r="C94" s="8">
        <v>12</v>
      </c>
      <c r="D94" s="8">
        <f t="shared" ref="D94:D96" si="28">D93</f>
        <v>2015</v>
      </c>
      <c r="E94" s="11">
        <v>417387</v>
      </c>
      <c r="F94" s="11">
        <v>82.68</v>
      </c>
      <c r="G94" s="9">
        <v>1031.8499999999999</v>
      </c>
      <c r="H94" s="10">
        <f t="shared" ref="H94:H96" si="29">G94/F94</f>
        <v>12.480043541364294</v>
      </c>
      <c r="I94" s="10">
        <f t="shared" ref="I94:I96" si="30">E94-E93</f>
        <v>747</v>
      </c>
      <c r="J94" s="10">
        <f t="shared" ref="J94:J96" si="31">I94/F94</f>
        <v>9.0348330914368642</v>
      </c>
      <c r="K94" s="62"/>
      <c r="L94" s="1"/>
      <c r="M94" s="22"/>
      <c r="N94" s="22"/>
      <c r="O94" s="23"/>
      <c r="P94" s="23"/>
      <c r="Q94" s="24"/>
      <c r="R94" s="24"/>
      <c r="S94" s="24"/>
      <c r="T94" s="25"/>
      <c r="V94" s="106"/>
      <c r="W94" s="29"/>
      <c r="X94" s="29"/>
      <c r="Y94" s="27"/>
      <c r="AA94" s="89"/>
      <c r="AB94" s="41"/>
    </row>
    <row r="95" spans="1:28" ht="15" customHeight="1" x14ac:dyDescent="0.25">
      <c r="A95" s="106"/>
      <c r="B95" s="8">
        <v>22</v>
      </c>
      <c r="C95" s="8">
        <v>12</v>
      </c>
      <c r="D95" s="8">
        <f t="shared" si="28"/>
        <v>2015</v>
      </c>
      <c r="E95" s="11">
        <v>418097</v>
      </c>
      <c r="F95" s="11">
        <v>81.650000000000006</v>
      </c>
      <c r="G95" s="9">
        <v>991.35</v>
      </c>
      <c r="H95" s="10">
        <f t="shared" si="29"/>
        <v>12.141457440293937</v>
      </c>
      <c r="I95" s="10">
        <f t="shared" si="30"/>
        <v>710</v>
      </c>
      <c r="J95" s="10">
        <f t="shared" si="31"/>
        <v>8.695652173913043</v>
      </c>
      <c r="K95" s="62"/>
      <c r="L95" s="1"/>
      <c r="M95" s="22"/>
      <c r="N95" s="22"/>
      <c r="O95" s="23"/>
      <c r="P95" s="23"/>
      <c r="Q95" s="24"/>
      <c r="R95" s="24"/>
      <c r="S95" s="24"/>
      <c r="T95" s="25"/>
      <c r="V95" s="106"/>
      <c r="W95" s="29"/>
      <c r="X95" s="29"/>
      <c r="Y95" s="27"/>
      <c r="AA95" s="89"/>
      <c r="AB95" s="41"/>
    </row>
    <row r="96" spans="1:28" ht="15" customHeight="1" x14ac:dyDescent="0.25">
      <c r="A96" s="107"/>
      <c r="B96" s="8">
        <v>28</v>
      </c>
      <c r="C96" s="8">
        <v>12</v>
      </c>
      <c r="D96" s="8">
        <f t="shared" si="28"/>
        <v>2015</v>
      </c>
      <c r="E96" s="11">
        <v>418852</v>
      </c>
      <c r="F96" s="11">
        <v>82.62</v>
      </c>
      <c r="G96" s="9">
        <v>1031.0999999999999</v>
      </c>
      <c r="H96" s="10">
        <f t="shared" si="29"/>
        <v>12.480029048656498</v>
      </c>
      <c r="I96" s="10">
        <f t="shared" si="30"/>
        <v>755</v>
      </c>
      <c r="J96" s="10">
        <f t="shared" si="31"/>
        <v>9.1382231905107716</v>
      </c>
      <c r="K96" s="62"/>
      <c r="L96" s="1"/>
      <c r="M96" s="22"/>
      <c r="N96" s="22"/>
      <c r="O96" s="23"/>
      <c r="P96" s="23"/>
      <c r="Q96" s="24"/>
      <c r="R96" s="24"/>
      <c r="S96" s="24"/>
      <c r="T96" s="25"/>
      <c r="V96" s="107"/>
      <c r="W96" s="29"/>
      <c r="X96" s="29"/>
      <c r="Y96" s="27"/>
      <c r="AA96" s="94">
        <f>SUM(G89:G96)+SUM(K89:K96)+SUM(Q89:Q96)+SUM(R89:R96)+SUM(S89:S96)+W89+X89+Y89</f>
        <v>10471.720000000001</v>
      </c>
      <c r="AB96" s="41"/>
    </row>
    <row r="97" spans="1:28" ht="15" customHeight="1" x14ac:dyDescent="0.25">
      <c r="A97" s="105" t="s">
        <v>53</v>
      </c>
      <c r="B97" s="6">
        <v>5</v>
      </c>
      <c r="C97" s="6">
        <v>1</v>
      </c>
      <c r="D97" s="6">
        <v>2016</v>
      </c>
      <c r="E97" s="7">
        <v>419139</v>
      </c>
      <c r="F97" s="7">
        <v>36.119999999999997</v>
      </c>
      <c r="G97" s="32">
        <v>449.69</v>
      </c>
      <c r="H97" s="33">
        <f t="shared" si="25"/>
        <v>12.449889258028794</v>
      </c>
      <c r="I97" s="33">
        <f>E97-E96</f>
        <v>287</v>
      </c>
      <c r="J97" s="33">
        <f t="shared" si="27"/>
        <v>7.9457364341085279</v>
      </c>
      <c r="K97" s="61"/>
      <c r="L97" s="1"/>
      <c r="M97" s="18">
        <v>16</v>
      </c>
      <c r="N97" s="18">
        <v>1</v>
      </c>
      <c r="O97" s="19">
        <v>2016</v>
      </c>
      <c r="P97" s="19">
        <v>420638</v>
      </c>
      <c r="Q97" s="20">
        <v>458</v>
      </c>
      <c r="R97" s="20"/>
      <c r="S97" s="20"/>
      <c r="T97" s="21" t="s">
        <v>80</v>
      </c>
      <c r="V97" s="105" t="s">
        <v>53</v>
      </c>
      <c r="W97" s="29">
        <v>168.54</v>
      </c>
      <c r="X97" s="29">
        <v>831.59</v>
      </c>
      <c r="Y97" s="27"/>
      <c r="AA97" s="88"/>
      <c r="AB97" s="41"/>
    </row>
    <row r="98" spans="1:28" x14ac:dyDescent="0.25">
      <c r="A98" s="106"/>
      <c r="B98" s="8">
        <v>8</v>
      </c>
      <c r="C98" s="8">
        <v>1</v>
      </c>
      <c r="D98" s="8">
        <f>D97</f>
        <v>2016</v>
      </c>
      <c r="E98" s="11">
        <v>419788</v>
      </c>
      <c r="F98" s="11">
        <v>70.84</v>
      </c>
      <c r="G98" s="9">
        <v>827.41</v>
      </c>
      <c r="H98" s="10">
        <f t="shared" si="25"/>
        <v>11.679983060417841</v>
      </c>
      <c r="I98" s="10">
        <f t="shared" si="26"/>
        <v>649</v>
      </c>
      <c r="J98" s="10">
        <f t="shared" si="27"/>
        <v>9.1614906832298129</v>
      </c>
      <c r="K98" s="62"/>
      <c r="L98" s="1"/>
      <c r="M98" s="22"/>
      <c r="N98" s="22"/>
      <c r="O98" s="23"/>
      <c r="P98" s="23"/>
      <c r="Q98" s="24"/>
      <c r="R98" s="24"/>
      <c r="S98" s="24"/>
      <c r="T98" s="25"/>
      <c r="V98" s="106"/>
      <c r="W98" s="29"/>
      <c r="X98" s="29"/>
      <c r="Y98" s="27"/>
      <c r="AA98" s="89"/>
      <c r="AB98" s="41"/>
    </row>
    <row r="99" spans="1:28" x14ac:dyDescent="0.25">
      <c r="A99" s="106"/>
      <c r="B99" s="8">
        <v>15</v>
      </c>
      <c r="C99" s="8">
        <v>1</v>
      </c>
      <c r="D99" s="8">
        <f t="shared" ref="D99:D103" si="32">D98</f>
        <v>2016</v>
      </c>
      <c r="E99" s="11">
        <v>420468</v>
      </c>
      <c r="F99" s="11">
        <v>78.42</v>
      </c>
      <c r="G99" s="9">
        <v>915.95</v>
      </c>
      <c r="H99" s="10">
        <f t="shared" si="25"/>
        <v>11.68005610813568</v>
      </c>
      <c r="I99" s="10">
        <f t="shared" si="26"/>
        <v>680</v>
      </c>
      <c r="J99" s="10">
        <f t="shared" si="27"/>
        <v>8.6712573323131856</v>
      </c>
      <c r="K99" s="62"/>
      <c r="L99" s="1"/>
      <c r="M99" s="22"/>
      <c r="N99" s="22"/>
      <c r="O99" s="23"/>
      <c r="P99" s="23"/>
      <c r="Q99" s="24"/>
      <c r="R99" s="24"/>
      <c r="S99" s="24"/>
      <c r="T99" s="25"/>
      <c r="V99" s="106"/>
      <c r="W99" s="29"/>
      <c r="X99" s="29"/>
      <c r="Y99" s="27"/>
      <c r="AA99" s="89"/>
      <c r="AB99" s="41"/>
    </row>
    <row r="100" spans="1:28" x14ac:dyDescent="0.25">
      <c r="A100" s="106"/>
      <c r="B100" s="8">
        <v>19</v>
      </c>
      <c r="C100" s="8">
        <v>1</v>
      </c>
      <c r="D100" s="8">
        <f t="shared" si="32"/>
        <v>2016</v>
      </c>
      <c r="E100" s="11">
        <v>420877</v>
      </c>
      <c r="F100" s="11">
        <v>48.67</v>
      </c>
      <c r="G100" s="9">
        <v>568.47</v>
      </c>
      <c r="H100" s="10">
        <f t="shared" si="25"/>
        <v>11.680090404766798</v>
      </c>
      <c r="I100" s="10">
        <f t="shared" si="26"/>
        <v>409</v>
      </c>
      <c r="J100" s="10">
        <f t="shared" si="27"/>
        <v>8.4035340045202389</v>
      </c>
      <c r="K100" s="62"/>
      <c r="L100" s="1"/>
      <c r="M100" s="22"/>
      <c r="N100" s="22"/>
      <c r="O100" s="23"/>
      <c r="P100" s="23"/>
      <c r="Q100" s="24"/>
      <c r="R100" s="24"/>
      <c r="S100" s="24"/>
      <c r="T100" s="25"/>
      <c r="V100" s="106"/>
      <c r="W100" s="29"/>
      <c r="X100" s="29"/>
      <c r="Y100" s="27"/>
      <c r="AA100" s="89"/>
      <c r="AB100" s="41"/>
    </row>
    <row r="101" spans="1:28" x14ac:dyDescent="0.25">
      <c r="A101" s="106"/>
      <c r="B101" s="8">
        <v>21</v>
      </c>
      <c r="C101" s="8">
        <v>1</v>
      </c>
      <c r="D101" s="8">
        <f t="shared" si="32"/>
        <v>2016</v>
      </c>
      <c r="E101" s="11">
        <v>421398</v>
      </c>
      <c r="F101" s="11">
        <v>58.06</v>
      </c>
      <c r="G101" s="9">
        <v>678.17</v>
      </c>
      <c r="H101" s="10">
        <f t="shared" si="25"/>
        <v>11.680502928005511</v>
      </c>
      <c r="I101" s="10">
        <f t="shared" si="26"/>
        <v>521</v>
      </c>
      <c r="J101" s="10">
        <f t="shared" si="27"/>
        <v>8.9734757147778161</v>
      </c>
      <c r="K101" s="62"/>
      <c r="L101" s="1"/>
      <c r="M101" s="22"/>
      <c r="N101" s="22"/>
      <c r="O101" s="23"/>
      <c r="P101" s="23"/>
      <c r="Q101" s="24"/>
      <c r="R101" s="24"/>
      <c r="S101" s="24"/>
      <c r="T101" s="25"/>
      <c r="V101" s="106"/>
      <c r="W101" s="29"/>
      <c r="X101" s="29"/>
      <c r="Y101" s="27"/>
      <c r="AA101" s="89"/>
      <c r="AB101" s="41"/>
    </row>
    <row r="102" spans="1:28" x14ac:dyDescent="0.25">
      <c r="A102" s="106"/>
      <c r="B102" s="8">
        <v>22</v>
      </c>
      <c r="C102" s="8">
        <v>1</v>
      </c>
      <c r="D102" s="8">
        <f t="shared" si="32"/>
        <v>2016</v>
      </c>
      <c r="E102" s="11">
        <v>421912</v>
      </c>
      <c r="F102" s="11">
        <v>53.14</v>
      </c>
      <c r="G102" s="9">
        <v>620.67999999999995</v>
      </c>
      <c r="H102" s="10">
        <f t="shared" si="25"/>
        <v>11.680090327436957</v>
      </c>
      <c r="I102" s="10">
        <f t="shared" si="26"/>
        <v>514</v>
      </c>
      <c r="J102" s="10">
        <f t="shared" si="27"/>
        <v>9.6725630410237109</v>
      </c>
      <c r="K102" s="62"/>
      <c r="L102" s="1"/>
      <c r="M102" s="22"/>
      <c r="N102" s="22"/>
      <c r="O102" s="23"/>
      <c r="P102" s="23"/>
      <c r="Q102" s="24"/>
      <c r="R102" s="24"/>
      <c r="S102" s="24"/>
      <c r="T102" s="25"/>
      <c r="V102" s="106"/>
      <c r="W102" s="29"/>
      <c r="X102" s="29"/>
      <c r="Y102" s="27"/>
      <c r="AA102" s="89"/>
      <c r="AB102" s="41"/>
    </row>
    <row r="103" spans="1:28" x14ac:dyDescent="0.25">
      <c r="A103" s="107"/>
      <c r="B103" s="12">
        <v>28</v>
      </c>
      <c r="C103" s="12">
        <v>1</v>
      </c>
      <c r="D103" s="12">
        <f t="shared" si="32"/>
        <v>2016</v>
      </c>
      <c r="E103" s="13">
        <v>422605</v>
      </c>
      <c r="F103" s="13">
        <v>79.540000000000006</v>
      </c>
      <c r="G103" s="14">
        <v>929.03</v>
      </c>
      <c r="H103" s="15">
        <f t="shared" si="25"/>
        <v>11.680035202413878</v>
      </c>
      <c r="I103" s="15">
        <f t="shared" si="26"/>
        <v>693</v>
      </c>
      <c r="J103" s="15">
        <f t="shared" si="27"/>
        <v>8.712597435252702</v>
      </c>
      <c r="K103" s="63"/>
      <c r="L103" s="1"/>
      <c r="M103" s="34"/>
      <c r="N103" s="34"/>
      <c r="O103" s="35"/>
      <c r="P103" s="35"/>
      <c r="Q103" s="36"/>
      <c r="R103" s="36"/>
      <c r="S103" s="36"/>
      <c r="T103" s="37"/>
      <c r="V103" s="106"/>
      <c r="W103" s="29"/>
      <c r="X103" s="29"/>
      <c r="Y103" s="27"/>
      <c r="AA103" s="94">
        <f>SUM(G97:G103)+SUM(K97:K103)+SUM(Q97:Q103)+SUM(R97:R103)+SUM(S97:S103)+W97+X97+Y97</f>
        <v>6447.5300000000007</v>
      </c>
      <c r="AB103" s="41"/>
    </row>
    <row r="104" spans="1:28" x14ac:dyDescent="0.25">
      <c r="A104" s="105" t="s">
        <v>54</v>
      </c>
      <c r="B104" s="6">
        <v>1</v>
      </c>
      <c r="C104" s="6">
        <v>2</v>
      </c>
      <c r="D104" s="6">
        <f>D103</f>
        <v>2016</v>
      </c>
      <c r="E104" s="7">
        <v>423266</v>
      </c>
      <c r="F104" s="7">
        <v>75.540000000000006</v>
      </c>
      <c r="G104" s="32">
        <v>882.31</v>
      </c>
      <c r="H104" s="33">
        <f t="shared" si="25"/>
        <v>11.680037066454856</v>
      </c>
      <c r="I104" s="33">
        <f t="shared" si="26"/>
        <v>661</v>
      </c>
      <c r="J104" s="33">
        <f t="shared" si="27"/>
        <v>8.7503309504898059</v>
      </c>
      <c r="K104" s="61"/>
      <c r="L104" s="1"/>
      <c r="M104" s="22">
        <v>1</v>
      </c>
      <c r="N104" s="22">
        <v>2</v>
      </c>
      <c r="O104" s="23">
        <v>2016</v>
      </c>
      <c r="P104" s="23">
        <v>423258</v>
      </c>
      <c r="Q104" s="24"/>
      <c r="R104" s="24">
        <v>564.85</v>
      </c>
      <c r="S104" s="24"/>
      <c r="T104" s="25" t="s">
        <v>81</v>
      </c>
      <c r="V104" s="105" t="s">
        <v>54</v>
      </c>
      <c r="W104" s="29">
        <v>168.54</v>
      </c>
      <c r="X104" s="29">
        <v>831.59</v>
      </c>
      <c r="Y104" s="27"/>
      <c r="AA104" s="89"/>
      <c r="AB104" s="41"/>
    </row>
    <row r="105" spans="1:28" x14ac:dyDescent="0.25">
      <c r="A105" s="106"/>
      <c r="B105" s="8">
        <v>3</v>
      </c>
      <c r="C105" s="8">
        <v>2</v>
      </c>
      <c r="D105" s="8">
        <f t="shared" ref="D105:D108" si="33">D104</f>
        <v>2016</v>
      </c>
      <c r="E105" s="11">
        <v>423780</v>
      </c>
      <c r="F105" s="11">
        <v>50.83</v>
      </c>
      <c r="G105" s="9">
        <v>562.69000000000005</v>
      </c>
      <c r="H105" s="10">
        <f t="shared" si="25"/>
        <v>11.070037379500297</v>
      </c>
      <c r="I105" s="10">
        <f t="shared" si="26"/>
        <v>514</v>
      </c>
      <c r="J105" s="10">
        <f t="shared" si="27"/>
        <v>10.112138500885305</v>
      </c>
      <c r="K105" s="62"/>
      <c r="L105" s="1"/>
      <c r="M105" s="22">
        <v>26</v>
      </c>
      <c r="N105" s="22"/>
      <c r="O105" s="23"/>
      <c r="P105" s="23">
        <v>428583</v>
      </c>
      <c r="Q105" s="24"/>
      <c r="R105" s="24"/>
      <c r="S105" s="24">
        <v>2421.36</v>
      </c>
      <c r="T105" s="25" t="s">
        <v>82</v>
      </c>
      <c r="V105" s="106"/>
      <c r="W105" s="29"/>
      <c r="X105" s="29"/>
      <c r="Y105" s="27"/>
      <c r="AA105" s="89"/>
      <c r="AB105" s="41"/>
    </row>
    <row r="106" spans="1:28" x14ac:dyDescent="0.25">
      <c r="A106" s="106"/>
      <c r="B106" s="8">
        <v>4</v>
      </c>
      <c r="C106" s="8">
        <v>2</v>
      </c>
      <c r="D106" s="8">
        <f t="shared" si="33"/>
        <v>2016</v>
      </c>
      <c r="E106" s="11">
        <v>424272</v>
      </c>
      <c r="F106" s="11">
        <v>55.78</v>
      </c>
      <c r="G106" s="9">
        <v>594.05999999999995</v>
      </c>
      <c r="H106" s="10">
        <f t="shared" si="25"/>
        <v>10.650053782717819</v>
      </c>
      <c r="I106" s="10">
        <f t="shared" si="26"/>
        <v>492</v>
      </c>
      <c r="J106" s="10">
        <f t="shared" si="27"/>
        <v>8.820365722481176</v>
      </c>
      <c r="K106" s="62"/>
      <c r="L106" s="1"/>
      <c r="M106" s="22"/>
      <c r="N106" s="22"/>
      <c r="O106" s="23"/>
      <c r="P106" s="23"/>
      <c r="Q106" s="24"/>
      <c r="R106" s="24"/>
      <c r="S106" s="24"/>
      <c r="T106" s="25"/>
      <c r="V106" s="106"/>
      <c r="W106" s="29"/>
      <c r="X106" s="29"/>
      <c r="Y106" s="27"/>
      <c r="AA106" s="89"/>
      <c r="AB106" s="41"/>
    </row>
    <row r="107" spans="1:28" x14ac:dyDescent="0.25">
      <c r="A107" s="106"/>
      <c r="B107" s="8">
        <v>7</v>
      </c>
      <c r="C107" s="8">
        <v>2</v>
      </c>
      <c r="D107" s="8">
        <f t="shared" si="33"/>
        <v>2016</v>
      </c>
      <c r="E107" s="11">
        <v>424961</v>
      </c>
      <c r="F107" s="11">
        <v>75.91</v>
      </c>
      <c r="G107" s="9">
        <v>838.81</v>
      </c>
      <c r="H107" s="10">
        <f t="shared" si="25"/>
        <v>11.050059280727178</v>
      </c>
      <c r="I107" s="10">
        <f t="shared" si="26"/>
        <v>689</v>
      </c>
      <c r="J107" s="10">
        <f t="shared" si="27"/>
        <v>9.0765380055328677</v>
      </c>
      <c r="K107" s="62"/>
      <c r="L107" s="1"/>
      <c r="M107" s="22"/>
      <c r="N107" s="22"/>
      <c r="O107" s="23"/>
      <c r="P107" s="23"/>
      <c r="Q107" s="24"/>
      <c r="R107" s="24"/>
      <c r="S107" s="24"/>
      <c r="T107" s="25"/>
      <c r="V107" s="106"/>
      <c r="W107" s="29"/>
      <c r="X107" s="29"/>
      <c r="Y107" s="27"/>
      <c r="AA107" s="89"/>
      <c r="AB107" s="41"/>
    </row>
    <row r="108" spans="1:28" x14ac:dyDescent="0.25">
      <c r="A108" s="106"/>
      <c r="B108" s="8">
        <v>12</v>
      </c>
      <c r="C108" s="8">
        <v>2</v>
      </c>
      <c r="D108" s="8">
        <f t="shared" si="33"/>
        <v>2016</v>
      </c>
      <c r="E108" s="11">
        <v>425718</v>
      </c>
      <c r="F108" s="11">
        <v>83.12</v>
      </c>
      <c r="G108" s="9">
        <v>920.14</v>
      </c>
      <c r="H108" s="10">
        <f t="shared" si="25"/>
        <v>11.070019249278152</v>
      </c>
      <c r="I108" s="10">
        <f t="shared" si="26"/>
        <v>757</v>
      </c>
      <c r="J108" s="10">
        <f t="shared" si="27"/>
        <v>9.1073147256977851</v>
      </c>
      <c r="K108" s="62"/>
      <c r="L108" s="1"/>
      <c r="M108" s="22"/>
      <c r="N108" s="22"/>
      <c r="O108" s="23"/>
      <c r="P108" s="23"/>
      <c r="Q108" s="24"/>
      <c r="R108" s="24"/>
      <c r="S108" s="24"/>
      <c r="T108" s="25"/>
      <c r="V108" s="106"/>
      <c r="W108" s="29"/>
      <c r="X108" s="29"/>
      <c r="Y108" s="27"/>
      <c r="AA108" s="89"/>
      <c r="AB108" s="41"/>
    </row>
    <row r="109" spans="1:28" x14ac:dyDescent="0.25">
      <c r="A109" s="129"/>
      <c r="B109" s="8">
        <v>16</v>
      </c>
      <c r="C109" s="8">
        <v>2</v>
      </c>
      <c r="D109" s="8">
        <f>D108</f>
        <v>2016</v>
      </c>
      <c r="E109" s="11">
        <v>426150</v>
      </c>
      <c r="F109" s="11">
        <v>49.04</v>
      </c>
      <c r="G109" s="9">
        <v>542.87</v>
      </c>
      <c r="H109" s="10">
        <f t="shared" si="25"/>
        <v>11.06994290375204</v>
      </c>
      <c r="I109" s="10">
        <f t="shared" si="26"/>
        <v>432</v>
      </c>
      <c r="J109" s="10">
        <f t="shared" si="27"/>
        <v>8.8091353996737354</v>
      </c>
      <c r="K109" s="62"/>
      <c r="L109" s="1"/>
      <c r="M109" s="22"/>
      <c r="N109" s="22"/>
      <c r="O109" s="23"/>
      <c r="P109" s="23"/>
      <c r="Q109" s="24"/>
      <c r="R109" s="24"/>
      <c r="S109" s="24"/>
      <c r="T109" s="25"/>
      <c r="V109" s="129"/>
      <c r="W109" s="29"/>
      <c r="X109" s="29"/>
      <c r="Y109" s="27"/>
      <c r="AA109" s="89"/>
      <c r="AB109" s="41"/>
    </row>
    <row r="110" spans="1:28" x14ac:dyDescent="0.25">
      <c r="A110" s="129"/>
      <c r="B110" s="8">
        <v>16</v>
      </c>
      <c r="C110" s="8">
        <v>2</v>
      </c>
      <c r="D110" s="8">
        <f t="shared" ref="D110:D115" si="34">D109</f>
        <v>2016</v>
      </c>
      <c r="E110" s="11">
        <v>426808</v>
      </c>
      <c r="F110" s="11">
        <v>65.09</v>
      </c>
      <c r="G110" s="9">
        <v>719.24</v>
      </c>
      <c r="H110" s="10">
        <f>G110/F110</f>
        <v>11.049930864956215</v>
      </c>
      <c r="I110" s="10">
        <f>E110-E109</f>
        <v>658</v>
      </c>
      <c r="J110" s="10">
        <f t="shared" si="27"/>
        <v>10.109079735750498</v>
      </c>
      <c r="K110" s="62"/>
      <c r="L110" s="1"/>
      <c r="M110" s="22"/>
      <c r="N110" s="22"/>
      <c r="O110" s="23"/>
      <c r="P110" s="23"/>
      <c r="Q110" s="24"/>
      <c r="R110" s="24"/>
      <c r="S110" s="24"/>
      <c r="T110" s="25"/>
      <c r="V110" s="129"/>
      <c r="W110" s="29"/>
      <c r="X110" s="29"/>
      <c r="Y110" s="27"/>
      <c r="AA110" s="89"/>
      <c r="AB110" s="41"/>
    </row>
    <row r="111" spans="1:28" x14ac:dyDescent="0.25">
      <c r="A111" s="129"/>
      <c r="B111" s="8">
        <v>19</v>
      </c>
      <c r="C111" s="8">
        <v>2</v>
      </c>
      <c r="D111" s="8">
        <f t="shared" si="34"/>
        <v>2016</v>
      </c>
      <c r="E111" s="11">
        <v>427113</v>
      </c>
      <c r="F111" s="11">
        <v>34.619999999999997</v>
      </c>
      <c r="G111" s="9">
        <v>383.24</v>
      </c>
      <c r="H111" s="10">
        <f t="shared" si="25"/>
        <v>11.069901790872329</v>
      </c>
      <c r="I111" s="10">
        <f t="shared" si="26"/>
        <v>305</v>
      </c>
      <c r="J111" s="10">
        <f t="shared" si="27"/>
        <v>8.8099364529173894</v>
      </c>
      <c r="K111" s="62"/>
      <c r="L111" s="1"/>
      <c r="M111" s="22"/>
      <c r="N111" s="22"/>
      <c r="O111" s="23"/>
      <c r="P111" s="23"/>
      <c r="Q111" s="24"/>
      <c r="R111" s="24"/>
      <c r="S111" s="24"/>
      <c r="T111" s="25"/>
      <c r="V111" s="129"/>
      <c r="W111" s="29"/>
      <c r="X111" s="29"/>
      <c r="Y111" s="27"/>
      <c r="AA111" s="89"/>
      <c r="AB111" s="41"/>
    </row>
    <row r="112" spans="1:28" x14ac:dyDescent="0.25">
      <c r="A112" s="129"/>
      <c r="B112" s="8">
        <v>19</v>
      </c>
      <c r="C112" s="8">
        <v>2</v>
      </c>
      <c r="D112" s="8">
        <f t="shared" si="34"/>
        <v>2016</v>
      </c>
      <c r="E112" s="11">
        <v>427490</v>
      </c>
      <c r="F112" s="11">
        <v>48.46</v>
      </c>
      <c r="G112" s="9">
        <v>524.79999999999995</v>
      </c>
      <c r="H112" s="10">
        <f t="shared" ref="H112:H115" si="35">G112/F112</f>
        <v>10.82955014444903</v>
      </c>
      <c r="I112" s="10">
        <f t="shared" ref="I112:I115" si="36">E112-E111</f>
        <v>377</v>
      </c>
      <c r="J112" s="10">
        <f t="shared" ref="J112:J115" si="37">I112/F112</f>
        <v>7.7796120511762279</v>
      </c>
      <c r="K112" s="62"/>
      <c r="L112" s="1"/>
      <c r="M112" s="22"/>
      <c r="N112" s="22"/>
      <c r="O112" s="23"/>
      <c r="P112" s="23"/>
      <c r="Q112" s="24"/>
      <c r="R112" s="24"/>
      <c r="S112" s="24"/>
      <c r="T112" s="25"/>
      <c r="V112" s="129"/>
      <c r="W112" s="29"/>
      <c r="X112" s="29"/>
      <c r="Y112" s="27"/>
      <c r="AA112" s="89"/>
      <c r="AB112" s="41"/>
    </row>
    <row r="113" spans="1:28" x14ac:dyDescent="0.25">
      <c r="A113" s="129"/>
      <c r="B113" s="8">
        <v>24</v>
      </c>
      <c r="C113" s="8">
        <v>2</v>
      </c>
      <c r="D113" s="8">
        <f t="shared" si="34"/>
        <v>2016</v>
      </c>
      <c r="E113" s="11">
        <v>428228</v>
      </c>
      <c r="F113" s="11">
        <v>72.87</v>
      </c>
      <c r="G113" s="9">
        <v>805.21</v>
      </c>
      <c r="H113" s="10">
        <f t="shared" si="35"/>
        <v>11.049951969260327</v>
      </c>
      <c r="I113" s="10">
        <f t="shared" si="36"/>
        <v>738</v>
      </c>
      <c r="J113" s="10">
        <f t="shared" si="37"/>
        <v>10.127624536846438</v>
      </c>
      <c r="K113" s="62"/>
      <c r="L113" s="1"/>
      <c r="M113" s="22"/>
      <c r="N113" s="22"/>
      <c r="O113" s="23"/>
      <c r="P113" s="23"/>
      <c r="Q113" s="24"/>
      <c r="R113" s="24"/>
      <c r="S113" s="24"/>
      <c r="T113" s="25"/>
      <c r="V113" s="129"/>
      <c r="W113" s="29"/>
      <c r="X113" s="29"/>
      <c r="Y113" s="27"/>
      <c r="AA113" s="89"/>
      <c r="AB113" s="41"/>
    </row>
    <row r="114" spans="1:28" x14ac:dyDescent="0.25">
      <c r="A114" s="129"/>
      <c r="B114" s="8">
        <v>28</v>
      </c>
      <c r="C114" s="8">
        <v>2</v>
      </c>
      <c r="D114" s="8">
        <f t="shared" si="34"/>
        <v>2016</v>
      </c>
      <c r="E114" s="11">
        <v>428653</v>
      </c>
      <c r="F114" s="11">
        <v>58.5</v>
      </c>
      <c r="G114" s="9">
        <v>646.42999999999995</v>
      </c>
      <c r="H114" s="10">
        <f t="shared" si="35"/>
        <v>11.050085470085468</v>
      </c>
      <c r="I114" s="10">
        <f t="shared" si="36"/>
        <v>425</v>
      </c>
      <c r="J114" s="10">
        <f t="shared" si="37"/>
        <v>7.2649572649572649</v>
      </c>
      <c r="K114" s="62"/>
      <c r="L114" s="1"/>
      <c r="M114" s="22"/>
      <c r="N114" s="22"/>
      <c r="O114" s="23"/>
      <c r="P114" s="23"/>
      <c r="Q114" s="24"/>
      <c r="R114" s="24"/>
      <c r="S114" s="24"/>
      <c r="T114" s="25"/>
      <c r="V114" s="129"/>
      <c r="W114" s="29"/>
      <c r="X114" s="29"/>
      <c r="Y114" s="27"/>
      <c r="AA114" s="89"/>
      <c r="AB114" s="41"/>
    </row>
    <row r="115" spans="1:28" x14ac:dyDescent="0.25">
      <c r="A115" s="129"/>
      <c r="B115" s="8">
        <v>29</v>
      </c>
      <c r="C115" s="8">
        <v>2</v>
      </c>
      <c r="D115" s="8">
        <f t="shared" si="34"/>
        <v>2016</v>
      </c>
      <c r="E115" s="11">
        <v>429255</v>
      </c>
      <c r="F115" s="11">
        <v>63.89</v>
      </c>
      <c r="G115" s="9">
        <v>688.73</v>
      </c>
      <c r="H115" s="10">
        <f t="shared" si="35"/>
        <v>10.779934262012835</v>
      </c>
      <c r="I115" s="10">
        <f t="shared" si="36"/>
        <v>602</v>
      </c>
      <c r="J115" s="104">
        <f t="shared" si="37"/>
        <v>9.4224448270464869</v>
      </c>
      <c r="K115" s="62"/>
      <c r="L115" s="1"/>
      <c r="M115" s="22"/>
      <c r="N115" s="22"/>
      <c r="O115" s="23"/>
      <c r="P115" s="23"/>
      <c r="Q115" s="24"/>
      <c r="R115" s="24"/>
      <c r="S115" s="24"/>
      <c r="T115" s="25"/>
      <c r="V115" s="130"/>
      <c r="W115" s="29"/>
      <c r="X115" s="29"/>
      <c r="Y115" s="27"/>
      <c r="AA115" s="91">
        <f>SUM(G104:G115)+SUM(K104:K115)+SUM(Q104:Q115)+SUM(R104:R115)+SUM(S104:S115)+W104+X104+Y104</f>
        <v>12094.870000000003</v>
      </c>
      <c r="AB115" s="41"/>
    </row>
    <row r="116" spans="1:28" x14ac:dyDescent="0.25">
      <c r="B116" s="108" t="s">
        <v>14</v>
      </c>
      <c r="C116" s="109"/>
      <c r="D116" s="109"/>
      <c r="E116" s="101">
        <f>C4</f>
        <v>65154</v>
      </c>
      <c r="F116" s="101">
        <f>SUM(F12:F115)</f>
        <v>7393.6750000000002</v>
      </c>
      <c r="G116" s="102">
        <f>SUM(G12:G115)</f>
        <v>91234.79</v>
      </c>
      <c r="H116" s="102">
        <f>SUM(H12:H115)/104</f>
        <v>12.314090090536268</v>
      </c>
      <c r="I116" s="103">
        <f>SUM(I12:I115)</f>
        <v>65229</v>
      </c>
      <c r="J116" s="102">
        <f>SUM(J12:J115)/104</f>
        <v>8.8076788785692095</v>
      </c>
      <c r="K116" s="102">
        <f>SUM(K12:K111)</f>
        <v>0</v>
      </c>
      <c r="M116" s="110" t="s">
        <v>14</v>
      </c>
      <c r="N116" s="110"/>
      <c r="O116" s="110"/>
      <c r="P116" s="111"/>
      <c r="Q116" s="26">
        <f>SUM(Q12:Q115)</f>
        <v>4494.45</v>
      </c>
      <c r="R116" s="26">
        <f>SUM(R12:R115)</f>
        <v>12619.909999999998</v>
      </c>
      <c r="S116" s="26">
        <f>SUM(S12:S115)</f>
        <v>10468.390000000001</v>
      </c>
      <c r="T116" s="31"/>
      <c r="V116" s="52" t="s">
        <v>14</v>
      </c>
      <c r="W116" s="30">
        <f>SUM(W12:W115)</f>
        <v>2022.4799999999998</v>
      </c>
      <c r="X116" s="30">
        <f>SUM(X12:X115)</f>
        <v>9424.68</v>
      </c>
      <c r="Y116" s="30">
        <f>SUM(Y12:Y115)</f>
        <v>0</v>
      </c>
      <c r="AA116" s="100">
        <f>SUM(AA12:AA115)</f>
        <v>130264.70000000001</v>
      </c>
    </row>
    <row r="121" spans="1:28" x14ac:dyDescent="0.25">
      <c r="B121" s="40"/>
      <c r="C121" s="40" t="s">
        <v>85</v>
      </c>
      <c r="D121" s="40" t="s">
        <v>84</v>
      </c>
      <c r="G121" s="87"/>
    </row>
    <row r="122" spans="1:28" x14ac:dyDescent="0.25">
      <c r="B122" s="40" t="s">
        <v>15</v>
      </c>
      <c r="C122" s="46">
        <f>(G116+K116+Q116+R116+S116+W116+X116)</f>
        <v>130264.69999999998</v>
      </c>
      <c r="D122" s="46">
        <f>C122+Y116</f>
        <v>130264.69999999998</v>
      </c>
    </row>
    <row r="123" spans="1:28" x14ac:dyDescent="0.25">
      <c r="B123" s="40" t="s">
        <v>16</v>
      </c>
      <c r="C123" s="46">
        <f>C4</f>
        <v>65154</v>
      </c>
      <c r="D123" s="46">
        <f>C123</f>
        <v>65154</v>
      </c>
    </row>
    <row r="124" spans="1:28" x14ac:dyDescent="0.25">
      <c r="B124" s="40" t="s">
        <v>17</v>
      </c>
      <c r="C124" s="46">
        <f>C122/C123</f>
        <v>1.9993354206955825</v>
      </c>
      <c r="D124" s="46">
        <f>D122/D123</f>
        <v>1.9993354206955825</v>
      </c>
    </row>
    <row r="126" spans="1:28" x14ac:dyDescent="0.25">
      <c r="A126" s="41"/>
      <c r="B126" s="41"/>
      <c r="C126" s="41"/>
      <c r="D126" s="42"/>
      <c r="E126" s="47" t="s">
        <v>29</v>
      </c>
      <c r="F126" s="47" t="s">
        <v>30</v>
      </c>
      <c r="G126" s="47" t="s">
        <v>31</v>
      </c>
      <c r="H126" s="47" t="s">
        <v>32</v>
      </c>
      <c r="I126" s="47" t="s">
        <v>12</v>
      </c>
      <c r="J126" s="47" t="s">
        <v>33</v>
      </c>
      <c r="K126" s="47" t="s">
        <v>34</v>
      </c>
      <c r="L126" s="38"/>
      <c r="M126" s="38"/>
      <c r="N126" s="38"/>
      <c r="O126" s="38"/>
      <c r="P126" s="38"/>
      <c r="Q126" s="47" t="s">
        <v>35</v>
      </c>
      <c r="R126" s="47" t="s">
        <v>36</v>
      </c>
      <c r="S126" s="47" t="s">
        <v>37</v>
      </c>
      <c r="T126" s="38"/>
      <c r="U126" s="38"/>
      <c r="V126" s="38"/>
      <c r="W126" s="47" t="s">
        <v>38</v>
      </c>
      <c r="X126" s="47" t="s">
        <v>39</v>
      </c>
      <c r="Y126" s="47" t="s">
        <v>40</v>
      </c>
      <c r="Z126" s="47" t="s">
        <v>41</v>
      </c>
      <c r="AA126" s="47" t="s">
        <v>42</v>
      </c>
      <c r="AB126" s="47" t="s">
        <v>43</v>
      </c>
    </row>
    <row r="127" spans="1:28" x14ac:dyDescent="0.25">
      <c r="A127" s="43" t="s">
        <v>55</v>
      </c>
      <c r="B127" s="44"/>
      <c r="C127" s="44"/>
      <c r="D127" s="45"/>
      <c r="E127" s="57">
        <f t="shared" ref="E127:F127" si="38">E116</f>
        <v>65154</v>
      </c>
      <c r="F127" s="57">
        <f t="shared" si="38"/>
        <v>7393.6750000000002</v>
      </c>
      <c r="G127" s="57">
        <f>G116</f>
        <v>91234.79</v>
      </c>
      <c r="H127" s="57">
        <f>H116</f>
        <v>12.314090090536268</v>
      </c>
      <c r="I127" s="57">
        <f>I116</f>
        <v>65229</v>
      </c>
      <c r="J127" s="57">
        <f>J116</f>
        <v>8.8076788785692095</v>
      </c>
      <c r="K127" s="57">
        <f>K116</f>
        <v>0</v>
      </c>
      <c r="L127" s="39"/>
      <c r="M127" s="39"/>
      <c r="N127" s="39"/>
      <c r="O127" s="39"/>
      <c r="P127" s="39"/>
      <c r="Q127" s="51">
        <f>Q116</f>
        <v>4494.45</v>
      </c>
      <c r="R127" s="51">
        <f>R116</f>
        <v>12619.909999999998</v>
      </c>
      <c r="S127" s="51">
        <f>S116</f>
        <v>10468.390000000001</v>
      </c>
      <c r="T127" s="39"/>
      <c r="U127" s="39"/>
      <c r="V127" s="39"/>
      <c r="W127" s="46">
        <f>W116</f>
        <v>2022.4799999999998</v>
      </c>
      <c r="X127" s="46">
        <f>X116</f>
        <v>9424.68</v>
      </c>
      <c r="Y127" s="46">
        <f>Y116</f>
        <v>0</v>
      </c>
      <c r="Z127" s="40">
        <f>G127+K127+Q127+R127+S127+W127+X127+Y127</f>
        <v>130264.69999999998</v>
      </c>
      <c r="AA127" s="40"/>
      <c r="AB127" s="40"/>
    </row>
  </sheetData>
  <mergeCells count="35">
    <mergeCell ref="A104:A115"/>
    <mergeCell ref="V35:V41"/>
    <mergeCell ref="V42:V51"/>
    <mergeCell ref="V68:V77"/>
    <mergeCell ref="V78:V88"/>
    <mergeCell ref="V89:V96"/>
    <mergeCell ref="V104:V115"/>
    <mergeCell ref="V97:V103"/>
    <mergeCell ref="A29:A34"/>
    <mergeCell ref="A97:A103"/>
    <mergeCell ref="A52:A60"/>
    <mergeCell ref="A61:A67"/>
    <mergeCell ref="A12:A19"/>
    <mergeCell ref="A20:A28"/>
    <mergeCell ref="A35:A41"/>
    <mergeCell ref="A42:A51"/>
    <mergeCell ref="A89:A96"/>
    <mergeCell ref="A78:A88"/>
    <mergeCell ref="A68:A77"/>
    <mergeCell ref="B8:K8"/>
    <mergeCell ref="M8:T8"/>
    <mergeCell ref="V8:Y8"/>
    <mergeCell ref="B9:D9"/>
    <mergeCell ref="M9:O9"/>
    <mergeCell ref="V9:Y9"/>
    <mergeCell ref="F11:K11"/>
    <mergeCell ref="M11:T11"/>
    <mergeCell ref="V11:Y11"/>
    <mergeCell ref="V12:V17"/>
    <mergeCell ref="V20:V24"/>
    <mergeCell ref="V29:V34"/>
    <mergeCell ref="V52:V60"/>
    <mergeCell ref="V61:V67"/>
    <mergeCell ref="B116:D116"/>
    <mergeCell ref="M116:P116"/>
  </mergeCells>
  <pageMargins left="0.70866141732283472" right="0.70866141732283472" top="0.39370078740157483" bottom="0.27559055118110237" header="0.31496062992125984" footer="0.15748031496062992"/>
  <pageSetup paperSize="8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2013-2014</vt:lpstr>
      <vt:lpstr>Sheet2</vt:lpstr>
      <vt:lpstr>Sheet3</vt:lpstr>
      <vt:lpstr>'2013-2014'!Print_Area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Wilkens</dc:creator>
  <cp:lastModifiedBy>John WilkeNs</cp:lastModifiedBy>
  <cp:lastPrinted>2013-08-02T07:05:43Z</cp:lastPrinted>
  <dcterms:created xsi:type="dcterms:W3CDTF">2012-03-07T08:52:15Z</dcterms:created>
  <dcterms:modified xsi:type="dcterms:W3CDTF">2016-09-22T17:08:34Z</dcterms:modified>
</cp:coreProperties>
</file>